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C4226A70-8062-41FE-982B-3C7E071E8529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Made by Svoeen" sheetId="1" r:id="rId1"/>
  </sheets>
  <calcPr calcId="181029"/>
</workbook>
</file>

<file path=xl/calcChain.xml><?xml version="1.0" encoding="utf-8"?>
<calcChain xmlns="http://schemas.openxmlformats.org/spreadsheetml/2006/main">
  <c r="H98" i="1" l="1"/>
  <c r="G98" i="1"/>
  <c r="F98" i="1"/>
  <c r="E98" i="1"/>
  <c r="D98" i="1"/>
  <c r="C98" i="1"/>
  <c r="H84" i="1"/>
  <c r="G84" i="1"/>
  <c r="F84" i="1"/>
  <c r="E84" i="1"/>
  <c r="D84" i="1"/>
  <c r="C84" i="1"/>
  <c r="H70" i="1"/>
  <c r="G70" i="1"/>
  <c r="F70" i="1"/>
  <c r="E70" i="1"/>
  <c r="D70" i="1"/>
  <c r="C70" i="1"/>
  <c r="C71" i="1"/>
  <c r="D71" i="1"/>
  <c r="E71" i="1"/>
  <c r="F71" i="1"/>
  <c r="G71" i="1"/>
  <c r="H71" i="1"/>
  <c r="H56" i="1"/>
  <c r="G56" i="1"/>
  <c r="F56" i="1"/>
  <c r="E56" i="1"/>
  <c r="D56" i="1"/>
  <c r="C56" i="1"/>
  <c r="H42" i="1"/>
  <c r="G42" i="1"/>
  <c r="F42" i="1"/>
  <c r="E42" i="1"/>
  <c r="D42" i="1"/>
  <c r="C42" i="1"/>
  <c r="H28" i="1"/>
  <c r="G28" i="1"/>
  <c r="F28" i="1"/>
  <c r="E28" i="1"/>
  <c r="D28" i="1"/>
  <c r="C28" i="1"/>
  <c r="F11" i="1"/>
  <c r="F10" i="1"/>
  <c r="F9" i="1"/>
  <c r="F8" i="1"/>
  <c r="F7" i="1"/>
  <c r="D11" i="1"/>
  <c r="D10" i="1"/>
  <c r="D9" i="1"/>
  <c r="D8" i="1"/>
  <c r="D7" i="1"/>
  <c r="H99" i="1"/>
  <c r="G99" i="1"/>
  <c r="F99" i="1"/>
  <c r="E99" i="1"/>
  <c r="D99" i="1"/>
  <c r="C99" i="1"/>
  <c r="D20" i="1"/>
  <c r="F20" i="1"/>
  <c r="F101" i="1" s="1"/>
  <c r="F49" i="1" l="1"/>
  <c r="F104" i="1"/>
  <c r="F80" i="1"/>
  <c r="F62" i="1"/>
  <c r="F63" i="1"/>
  <c r="F60" i="1"/>
  <c r="F48" i="1"/>
  <c r="F82" i="1"/>
  <c r="F108" i="1"/>
  <c r="F102" i="1"/>
  <c r="F52" i="1"/>
  <c r="F73" i="1"/>
  <c r="F47" i="1"/>
  <c r="F59" i="1"/>
  <c r="F78" i="1"/>
  <c r="F45" i="1"/>
  <c r="F68" i="1"/>
  <c r="F76" i="1"/>
  <c r="F54" i="1"/>
  <c r="F66" i="1"/>
  <c r="F74" i="1"/>
  <c r="F106" i="1"/>
  <c r="F50" i="1"/>
  <c r="F110" i="1"/>
  <c r="F96" i="1"/>
  <c r="F35" i="1"/>
  <c r="F53" i="1"/>
  <c r="F64" i="1"/>
  <c r="F34" i="1"/>
  <c r="F31" i="1"/>
  <c r="F32" i="1"/>
  <c r="F39" i="1"/>
  <c r="F40" i="1"/>
  <c r="F37" i="1"/>
  <c r="F36" i="1"/>
  <c r="F33" i="1"/>
  <c r="F90" i="1"/>
  <c r="F91" i="1"/>
  <c r="F95" i="1"/>
  <c r="F94" i="1"/>
  <c r="F89" i="1"/>
  <c r="F93" i="1"/>
  <c r="F88" i="1"/>
  <c r="F92" i="1"/>
  <c r="F87" i="1"/>
  <c r="F38" i="1"/>
  <c r="F65" i="1"/>
  <c r="F61" i="1"/>
  <c r="F81" i="1"/>
  <c r="F77" i="1"/>
  <c r="F109" i="1"/>
  <c r="F105" i="1"/>
  <c r="F51" i="1"/>
  <c r="F46" i="1"/>
  <c r="F67" i="1"/>
  <c r="F79" i="1"/>
  <c r="F75" i="1"/>
  <c r="F107" i="1"/>
  <c r="F103" i="1"/>
  <c r="E11" i="1"/>
  <c r="E10" i="1"/>
  <c r="E9" i="1"/>
  <c r="E8" i="1"/>
  <c r="E7" i="1"/>
  <c r="H11" i="1"/>
  <c r="H10" i="1"/>
  <c r="H9" i="1"/>
  <c r="H8" i="1"/>
  <c r="H7" i="1"/>
  <c r="G11" i="1"/>
  <c r="G10" i="1"/>
  <c r="G9" i="1"/>
  <c r="G8" i="1"/>
  <c r="G7" i="1"/>
  <c r="D26" i="1"/>
  <c r="E26" i="1" l="1"/>
  <c r="D18" i="1" l="1"/>
  <c r="E18" i="1"/>
  <c r="E20" i="1" s="1"/>
  <c r="F18" i="1"/>
  <c r="G18" i="1"/>
  <c r="G20" i="1" s="1"/>
  <c r="H18" i="1"/>
  <c r="H20" i="1" s="1"/>
  <c r="C18" i="1"/>
  <c r="C20" i="1" s="1"/>
  <c r="G104" i="1" l="1"/>
  <c r="G101" i="1"/>
  <c r="G106" i="1"/>
  <c r="G102" i="1"/>
  <c r="G110" i="1"/>
  <c r="G105" i="1"/>
  <c r="G108" i="1"/>
  <c r="G109" i="1"/>
  <c r="G107" i="1"/>
  <c r="G103" i="1"/>
  <c r="G31" i="1"/>
  <c r="G39" i="1"/>
  <c r="G78" i="1"/>
  <c r="G50" i="1"/>
  <c r="G68" i="1"/>
  <c r="G88" i="1"/>
  <c r="G90" i="1"/>
  <c r="G92" i="1"/>
  <c r="G53" i="1"/>
  <c r="G96" i="1"/>
  <c r="G80" i="1"/>
  <c r="G47" i="1"/>
  <c r="G32" i="1"/>
  <c r="G61" i="1"/>
  <c r="G51" i="1"/>
  <c r="G65" i="1"/>
  <c r="G77" i="1"/>
  <c r="G62" i="1"/>
  <c r="G36" i="1"/>
  <c r="G37" i="1"/>
  <c r="G73" i="1"/>
  <c r="G48" i="1"/>
  <c r="G63" i="1"/>
  <c r="G94" i="1"/>
  <c r="G34" i="1"/>
  <c r="G74" i="1"/>
  <c r="G67" i="1"/>
  <c r="G75" i="1"/>
  <c r="G52" i="1"/>
  <c r="G33" i="1"/>
  <c r="G45" i="1"/>
  <c r="G35" i="1"/>
  <c r="G49" i="1"/>
  <c r="G89" i="1"/>
  <c r="G38" i="1"/>
  <c r="G76" i="1"/>
  <c r="G82" i="1"/>
  <c r="G59" i="1"/>
  <c r="G91" i="1"/>
  <c r="G54" i="1"/>
  <c r="G95" i="1"/>
  <c r="G79" i="1"/>
  <c r="G87" i="1"/>
  <c r="G60" i="1"/>
  <c r="G93" i="1"/>
  <c r="G40" i="1"/>
  <c r="G81" i="1"/>
  <c r="G46" i="1"/>
  <c r="G64" i="1"/>
  <c r="G66" i="1"/>
  <c r="H103" i="1"/>
  <c r="H107" i="1"/>
  <c r="H104" i="1"/>
  <c r="H108" i="1"/>
  <c r="H102" i="1"/>
  <c r="H106" i="1"/>
  <c r="H110" i="1"/>
  <c r="H101" i="1"/>
  <c r="H105" i="1"/>
  <c r="H109" i="1"/>
  <c r="H68" i="1"/>
  <c r="H79" i="1"/>
  <c r="H81" i="1"/>
  <c r="H49" i="1"/>
  <c r="H96" i="1"/>
  <c r="H80" i="1"/>
  <c r="H47" i="1"/>
  <c r="H90" i="1"/>
  <c r="H65" i="1"/>
  <c r="H46" i="1"/>
  <c r="H64" i="1"/>
  <c r="H63" i="1"/>
  <c r="H76" i="1"/>
  <c r="H77" i="1"/>
  <c r="H48" i="1"/>
  <c r="H91" i="1"/>
  <c r="H62" i="1"/>
  <c r="H53" i="1"/>
  <c r="H67" i="1"/>
  <c r="H78" i="1"/>
  <c r="H95" i="1"/>
  <c r="H60" i="1"/>
  <c r="H82" i="1"/>
  <c r="H51" i="1"/>
  <c r="H88" i="1"/>
  <c r="H73" i="1"/>
  <c r="H92" i="1"/>
  <c r="H66" i="1"/>
  <c r="H75" i="1"/>
  <c r="H52" i="1"/>
  <c r="H50" i="1"/>
  <c r="H94" i="1"/>
  <c r="H59" i="1"/>
  <c r="H61" i="1"/>
  <c r="H74" i="1"/>
  <c r="H45" i="1"/>
  <c r="H87" i="1"/>
  <c r="H89" i="1"/>
  <c r="H93" i="1"/>
  <c r="H54" i="1"/>
  <c r="E103" i="1"/>
  <c r="E107" i="1"/>
  <c r="E102" i="1"/>
  <c r="E106" i="1"/>
  <c r="E101" i="1"/>
  <c r="E110" i="1"/>
  <c r="E104" i="1"/>
  <c r="E108" i="1"/>
  <c r="E109" i="1"/>
  <c r="E105" i="1"/>
  <c r="E75" i="1"/>
  <c r="E81" i="1"/>
  <c r="E92" i="1"/>
  <c r="E46" i="1"/>
  <c r="E54" i="1"/>
  <c r="E37" i="1"/>
  <c r="E68" i="1"/>
  <c r="E91" i="1"/>
  <c r="E36" i="1"/>
  <c r="E76" i="1"/>
  <c r="E60" i="1"/>
  <c r="E39" i="1"/>
  <c r="E79" i="1"/>
  <c r="E77" i="1"/>
  <c r="E96" i="1"/>
  <c r="E51" i="1"/>
  <c r="E49" i="1"/>
  <c r="E40" i="1"/>
  <c r="E63" i="1"/>
  <c r="E61" i="1"/>
  <c r="E82" i="1"/>
  <c r="E89" i="1"/>
  <c r="E48" i="1"/>
  <c r="E67" i="1"/>
  <c r="E65" i="1"/>
  <c r="E47" i="1"/>
  <c r="E32" i="1"/>
  <c r="E88" i="1"/>
  <c r="E45" i="1"/>
  <c r="E73" i="1"/>
  <c r="E95" i="1"/>
  <c r="E93" i="1"/>
  <c r="E50" i="1"/>
  <c r="E38" i="1"/>
  <c r="E66" i="1"/>
  <c r="E74" i="1"/>
  <c r="E94" i="1"/>
  <c r="E53" i="1"/>
  <c r="E33" i="1"/>
  <c r="E62" i="1"/>
  <c r="E78" i="1"/>
  <c r="E90" i="1"/>
  <c r="E34" i="1"/>
  <c r="E59" i="1"/>
  <c r="E87" i="1"/>
  <c r="E52" i="1"/>
  <c r="E35" i="1"/>
  <c r="E80" i="1"/>
  <c r="E64" i="1"/>
  <c r="H34" i="1"/>
  <c r="H38" i="1"/>
  <c r="H32" i="1"/>
  <c r="H36" i="1"/>
  <c r="H40" i="1"/>
  <c r="H35" i="1"/>
  <c r="H39" i="1"/>
  <c r="H33" i="1"/>
  <c r="H37" i="1"/>
  <c r="H31" i="1"/>
  <c r="E31" i="1"/>
  <c r="H85" i="1"/>
  <c r="G85" i="1"/>
  <c r="F85" i="1"/>
  <c r="E85" i="1"/>
  <c r="D85" i="1"/>
  <c r="C85" i="1"/>
  <c r="H57" i="1"/>
  <c r="G57" i="1"/>
  <c r="F57" i="1"/>
  <c r="E57" i="1"/>
  <c r="D57" i="1"/>
  <c r="C57" i="1"/>
  <c r="D43" i="1"/>
  <c r="E43" i="1"/>
  <c r="F43" i="1"/>
  <c r="G43" i="1"/>
  <c r="H43" i="1"/>
  <c r="C43" i="1"/>
  <c r="E29" i="1"/>
  <c r="F29" i="1"/>
  <c r="G29" i="1"/>
  <c r="H29" i="1"/>
  <c r="D29" i="1"/>
  <c r="C29" i="1"/>
  <c r="C26" i="1"/>
  <c r="C10" i="1"/>
  <c r="C11" i="1"/>
  <c r="C9" i="1"/>
  <c r="C8" i="1"/>
  <c r="C7" i="1"/>
  <c r="C101" i="1" l="1"/>
  <c r="D52" i="1"/>
  <c r="C108" i="1"/>
  <c r="C104" i="1"/>
  <c r="D63" i="1"/>
  <c r="D47" i="1"/>
  <c r="D51" i="1"/>
  <c r="D32" i="1"/>
  <c r="D67" i="1"/>
  <c r="D75" i="1"/>
  <c r="D45" i="1"/>
  <c r="D88" i="1"/>
  <c r="D109" i="1"/>
  <c r="D61" i="1"/>
  <c r="D64" i="1"/>
  <c r="D78" i="1"/>
  <c r="C106" i="1"/>
  <c r="D102" i="1"/>
  <c r="D60" i="1"/>
  <c r="D87" i="1"/>
  <c r="D108" i="1"/>
  <c r="D59" i="1"/>
  <c r="D36" i="1"/>
  <c r="D35" i="1"/>
  <c r="D68" i="1"/>
  <c r="C110" i="1"/>
  <c r="D107" i="1"/>
  <c r="D95" i="1"/>
  <c r="C102" i="1"/>
  <c r="D40" i="1"/>
  <c r="D92" i="1"/>
  <c r="D81" i="1"/>
  <c r="D65" i="1"/>
  <c r="D74" i="1"/>
  <c r="C109" i="1"/>
  <c r="D31" i="1"/>
  <c r="D62" i="1"/>
  <c r="D96" i="1"/>
  <c r="D104" i="1"/>
  <c r="D33" i="1"/>
  <c r="D79" i="1"/>
  <c r="D106" i="1"/>
  <c r="D94" i="1"/>
  <c r="D103" i="1"/>
  <c r="D82" i="1"/>
  <c r="D89" i="1"/>
  <c r="D77" i="1"/>
  <c r="D46" i="1"/>
  <c r="D93" i="1"/>
  <c r="D91" i="1"/>
  <c r="D110" i="1"/>
  <c r="D38" i="1"/>
  <c r="C107" i="1"/>
  <c r="D80" i="1"/>
  <c r="C105" i="1"/>
  <c r="D54" i="1"/>
  <c r="D48" i="1"/>
  <c r="D90" i="1"/>
  <c r="D101" i="1"/>
  <c r="D37" i="1"/>
  <c r="D34" i="1"/>
  <c r="C103" i="1"/>
  <c r="D66" i="1"/>
  <c r="D39" i="1"/>
  <c r="D50" i="1"/>
  <c r="D53" i="1"/>
  <c r="D73" i="1"/>
  <c r="D76" i="1"/>
  <c r="D49" i="1"/>
  <c r="D105" i="1"/>
  <c r="C62" i="1"/>
  <c r="C66" i="1"/>
  <c r="C61" i="1"/>
  <c r="C65" i="1"/>
  <c r="C63" i="1"/>
  <c r="C67" i="1"/>
  <c r="C68" i="1"/>
  <c r="C64" i="1"/>
  <c r="C60" i="1"/>
  <c r="C59" i="1"/>
  <c r="C74" i="1"/>
  <c r="C78" i="1"/>
  <c r="C82" i="1"/>
  <c r="C77" i="1"/>
  <c r="C81" i="1"/>
  <c r="C73" i="1"/>
  <c r="C75" i="1"/>
  <c r="C79" i="1"/>
  <c r="C80" i="1"/>
  <c r="C76" i="1"/>
  <c r="C90" i="1"/>
  <c r="C94" i="1"/>
  <c r="C89" i="1"/>
  <c r="C93" i="1"/>
  <c r="C91" i="1"/>
  <c r="C95" i="1"/>
  <c r="C96" i="1"/>
  <c r="C87" i="1"/>
  <c r="C88" i="1"/>
  <c r="C92" i="1"/>
  <c r="C47" i="1"/>
  <c r="C51" i="1"/>
  <c r="C46" i="1"/>
  <c r="C50" i="1"/>
  <c r="C54" i="1"/>
  <c r="C49" i="1"/>
  <c r="C53" i="1"/>
  <c r="C45" i="1"/>
  <c r="C48" i="1"/>
  <c r="C52" i="1"/>
  <c r="C34" i="1"/>
  <c r="C36" i="1"/>
  <c r="C33" i="1"/>
  <c r="C38" i="1"/>
  <c r="C35" i="1"/>
  <c r="C32" i="1"/>
  <c r="C40" i="1"/>
  <c r="C37" i="1"/>
  <c r="C39" i="1"/>
  <c r="C31" i="1"/>
</calcChain>
</file>

<file path=xl/sharedStrings.xml><?xml version="1.0" encoding="utf-8"?>
<sst xmlns="http://schemas.openxmlformats.org/spreadsheetml/2006/main" count="99" uniqueCount="36">
  <si>
    <t>XTZ 750</t>
  </si>
  <si>
    <t>1. Gang</t>
  </si>
  <si>
    <t>2. Gang</t>
  </si>
  <si>
    <t>3. Gang</t>
  </si>
  <si>
    <t>4. Gang</t>
  </si>
  <si>
    <t>5. Gang</t>
  </si>
  <si>
    <t>Sekundär</t>
  </si>
  <si>
    <t>Ritzel</t>
  </si>
  <si>
    <t>Kettenrad</t>
  </si>
  <si>
    <t>Verhältnis</t>
  </si>
  <si>
    <t>Drehzahl</t>
  </si>
  <si>
    <t>Reifen</t>
  </si>
  <si>
    <t>Höhe in %</t>
  </si>
  <si>
    <t>v in km/h</t>
  </si>
  <si>
    <t>XTZ 660/600</t>
  </si>
  <si>
    <t>XTZ 850 3VD</t>
  </si>
  <si>
    <t>Einblenden</t>
  </si>
  <si>
    <t>Ausblenden</t>
  </si>
  <si>
    <t>Hier auswählen -&gt;</t>
  </si>
  <si>
    <t>Automatische Werte</t>
  </si>
  <si>
    <t xml:space="preserve"> &lt;- Hier auswählen</t>
  </si>
  <si>
    <t xml:space="preserve">Legende:    </t>
  </si>
  <si>
    <t>Darf/Soll geändert werden</t>
  </si>
  <si>
    <t>Umfang in m</t>
  </si>
  <si>
    <t>Durchmesser in "</t>
  </si>
  <si>
    <t>Breite in mm</t>
  </si>
  <si>
    <t>Primärübersetzung</t>
  </si>
  <si>
    <t>6. Gang</t>
  </si>
  <si>
    <t>Modell</t>
  </si>
  <si>
    <t>orig</t>
  </si>
  <si>
    <t>kurz</t>
  </si>
  <si>
    <t>XT(Z) 660/600</t>
  </si>
  <si>
    <t>Geschwindigkeiten</t>
  </si>
  <si>
    <t>Version</t>
  </si>
  <si>
    <t>lang</t>
  </si>
  <si>
    <t>ultra kurz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</si>
</sst>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33" applyNumberFormat="0" applyAlignment="0" applyProtection="0"/>
  </cellStyleXfs>
  <cellXfs count="78">
    <xf numFmtId="0" fontId="0" fillId="0" borderId="0" xfId="0"/>
    <xf numFmtId="0" fontId="0" fillId="4" borderId="1" xfId="0" applyFill="1" applyBorder="1"/>
    <xf numFmtId="164" fontId="0" fillId="4" borderId="1" xfId="0" applyNumberFormat="1" applyFill="1" applyBorder="1"/>
    <xf numFmtId="0" fontId="0" fillId="4" borderId="4" xfId="0" applyFill="1" applyBorder="1"/>
    <xf numFmtId="0" fontId="0" fillId="4" borderId="6" xfId="0" applyFill="1" applyBorder="1"/>
    <xf numFmtId="0" fontId="0" fillId="4" borderId="8" xfId="0" applyFill="1" applyBorder="1"/>
    <xf numFmtId="164" fontId="0" fillId="4" borderId="5" xfId="0" applyNumberFormat="1" applyFill="1" applyBorder="1"/>
    <xf numFmtId="164" fontId="0" fillId="4" borderId="9" xfId="0" applyNumberFormat="1" applyFill="1" applyBorder="1"/>
    <xf numFmtId="164" fontId="0" fillId="4" borderId="10" xfId="0" applyNumberFormat="1" applyFill="1" applyBorder="1"/>
    <xf numFmtId="164" fontId="0" fillId="4" borderId="2" xfId="0" applyNumberFormat="1" applyFill="1" applyBorder="1"/>
    <xf numFmtId="164" fontId="0" fillId="4" borderId="7" xfId="0" applyNumberFormat="1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4" borderId="14" xfId="0" applyFill="1" applyBorder="1"/>
    <xf numFmtId="0" fontId="0" fillId="4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4" borderId="20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28" xfId="0" applyFill="1" applyBorder="1"/>
    <xf numFmtId="0" fontId="0" fillId="4" borderId="16" xfId="0" applyFill="1" applyBorder="1"/>
    <xf numFmtId="0" fontId="0" fillId="2" borderId="32" xfId="0" applyFill="1" applyBorder="1"/>
    <xf numFmtId="0" fontId="2" fillId="12" borderId="1" xfId="2" applyBorder="1"/>
    <xf numFmtId="0" fontId="2" fillId="12" borderId="14" xfId="2" applyBorder="1"/>
    <xf numFmtId="165" fontId="2" fillId="12" borderId="12" xfId="2" applyNumberFormat="1" applyBorder="1"/>
    <xf numFmtId="165" fontId="2" fillId="12" borderId="13" xfId="2" applyNumberFormat="1" applyBorder="1"/>
    <xf numFmtId="165" fontId="2" fillId="12" borderId="1" xfId="2" applyNumberFormat="1" applyBorder="1"/>
    <xf numFmtId="165" fontId="2" fillId="12" borderId="14" xfId="2" applyNumberFormat="1" applyBorder="1"/>
    <xf numFmtId="0" fontId="2" fillId="12" borderId="12" xfId="2" applyBorder="1"/>
    <xf numFmtId="0" fontId="2" fillId="12" borderId="22" xfId="2" applyBorder="1"/>
    <xf numFmtId="0" fontId="2" fillId="12" borderId="23" xfId="2" applyBorder="1"/>
    <xf numFmtId="0" fontId="2" fillId="12" borderId="3" xfId="2" applyBorder="1"/>
    <xf numFmtId="0" fontId="2" fillId="12" borderId="27" xfId="2" applyBorder="1"/>
    <xf numFmtId="165" fontId="1" fillId="11" borderId="17" xfId="1" applyNumberFormat="1" applyBorder="1"/>
    <xf numFmtId="165" fontId="1" fillId="11" borderId="29" xfId="1" applyNumberFormat="1" applyBorder="1"/>
    <xf numFmtId="165" fontId="1" fillId="11" borderId="30" xfId="1" applyNumberFormat="1" applyBorder="1"/>
    <xf numFmtId="165" fontId="1" fillId="11" borderId="31" xfId="1" applyNumberFormat="1" applyBorder="1"/>
    <xf numFmtId="165" fontId="1" fillId="11" borderId="21" xfId="1" applyNumberFormat="1" applyBorder="1"/>
    <xf numFmtId="0" fontId="0" fillId="0" borderId="0" xfId="0" applyAlignment="1">
      <alignment horizontal="right"/>
    </xf>
    <xf numFmtId="165" fontId="1" fillId="11" borderId="34" xfId="1" applyNumberFormat="1" applyBorder="1"/>
    <xf numFmtId="0" fontId="3" fillId="13" borderId="17" xfId="3" applyBorder="1" applyAlignment="1">
      <alignment horizontal="center"/>
    </xf>
    <xf numFmtId="0" fontId="3" fillId="13" borderId="18" xfId="3" applyBorder="1" applyAlignment="1">
      <alignment horizontal="center"/>
    </xf>
    <xf numFmtId="0" fontId="3" fillId="13" borderId="37" xfId="3" applyBorder="1" applyAlignment="1">
      <alignment horizontal="center"/>
    </xf>
    <xf numFmtId="0" fontId="4" fillId="13" borderId="16" xfId="3" applyFont="1" applyBorder="1"/>
    <xf numFmtId="0" fontId="5" fillId="2" borderId="16" xfId="0" applyFont="1" applyFill="1" applyBorder="1"/>
    <xf numFmtId="0" fontId="5" fillId="9" borderId="35" xfId="0" applyFont="1" applyFill="1" applyBorder="1" applyAlignment="1">
      <alignment horizontal="center"/>
    </xf>
    <xf numFmtId="0" fontId="5" fillId="10" borderId="35" xfId="0" applyFont="1" applyFill="1" applyBorder="1" applyAlignment="1">
      <alignment horizontal="center"/>
    </xf>
    <xf numFmtId="0" fontId="5" fillId="8" borderId="35" xfId="0" applyFont="1" applyFill="1" applyBorder="1" applyAlignment="1">
      <alignment horizontal="center"/>
    </xf>
    <xf numFmtId="0" fontId="6" fillId="7" borderId="35" xfId="0" applyFont="1" applyFill="1" applyBorder="1" applyAlignment="1">
      <alignment horizontal="center"/>
    </xf>
    <xf numFmtId="0" fontId="6" fillId="3" borderId="35" xfId="0" applyFont="1" applyFill="1" applyBorder="1" applyAlignment="1">
      <alignment horizontal="center"/>
    </xf>
    <xf numFmtId="0" fontId="6" fillId="6" borderId="36" xfId="0" applyFont="1" applyFill="1" applyBorder="1" applyAlignment="1">
      <alignment horizontal="center"/>
    </xf>
    <xf numFmtId="0" fontId="0" fillId="4" borderId="38" xfId="0" applyFill="1" applyBorder="1"/>
    <xf numFmtId="0" fontId="2" fillId="12" borderId="39" xfId="2" applyBorder="1"/>
    <xf numFmtId="0" fontId="2" fillId="12" borderId="40" xfId="2" applyBorder="1"/>
    <xf numFmtId="0" fontId="0" fillId="4" borderId="41" xfId="0" applyFill="1" applyBorder="1"/>
    <xf numFmtId="0" fontId="0" fillId="4" borderId="35" xfId="0" applyFill="1" applyBorder="1"/>
    <xf numFmtId="0" fontId="0" fillId="4" borderId="36" xfId="0" applyFill="1" applyBorder="1"/>
    <xf numFmtId="165" fontId="1" fillId="11" borderId="35" xfId="1" applyNumberFormat="1" applyBorder="1"/>
    <xf numFmtId="165" fontId="1" fillId="11" borderId="36" xfId="1" applyNumberFormat="1" applyBorder="1"/>
    <xf numFmtId="0" fontId="0" fillId="5" borderId="42" xfId="0" applyFill="1" applyBorder="1"/>
    <xf numFmtId="0" fontId="5" fillId="9" borderId="17" xfId="0" applyFont="1" applyFill="1" applyBorder="1" applyAlignment="1">
      <alignment horizontal="center"/>
    </xf>
    <xf numFmtId="0" fontId="5" fillId="10" borderId="17" xfId="0" applyFont="1" applyFill="1" applyBorder="1" applyAlignment="1">
      <alignment horizontal="center"/>
    </xf>
    <xf numFmtId="0" fontId="5" fillId="8" borderId="17" xfId="0" applyFont="1" applyFill="1" applyBorder="1" applyAlignment="1">
      <alignment horizontal="center"/>
    </xf>
    <xf numFmtId="0" fontId="6" fillId="7" borderId="17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6" fillId="6" borderId="18" xfId="0" applyFont="1" applyFill="1" applyBorder="1" applyAlignment="1">
      <alignment horizontal="center"/>
    </xf>
    <xf numFmtId="0" fontId="5" fillId="2" borderId="41" xfId="0" applyFont="1" applyFill="1" applyBorder="1"/>
    <xf numFmtId="0" fontId="0" fillId="5" borderId="16" xfId="0" applyFill="1" applyBorder="1"/>
    <xf numFmtId="0" fontId="0" fillId="0" borderId="11" xfId="0" applyBorder="1" applyAlignment="1">
      <alignment horizontal="center"/>
    </xf>
    <xf numFmtId="0" fontId="2" fillId="12" borderId="1" xfId="2" applyBorder="1" applyAlignment="1">
      <alignment horizontal="center"/>
    </xf>
    <xf numFmtId="0" fontId="1" fillId="11" borderId="1" xfId="1" applyBorder="1" applyAlignment="1">
      <alignment horizontal="center"/>
    </xf>
    <xf numFmtId="0" fontId="3" fillId="13" borderId="16" xfId="3" applyBorder="1" applyAlignment="1">
      <alignment horizontal="left"/>
    </xf>
    <xf numFmtId="0" fontId="3" fillId="13" borderId="18" xfId="3" applyBorder="1" applyAlignment="1">
      <alignment horizontal="left"/>
    </xf>
  </cellXfs>
  <cellStyles count="4">
    <cellStyle name="Berechnung" xfId="3" builtinId="22"/>
    <cellStyle name="Gut" xfId="1" builtinId="26"/>
    <cellStyle name="Neutral" xfId="2" builtinId="28"/>
    <cellStyle name="Standard" xfId="0" builtinId="0"/>
  </cellStyles>
  <dxfs count="2">
    <dxf>
      <font>
        <color theme="9" tint="-0.499984740745262"/>
      </font>
      <fill>
        <patternFill>
          <bgColor theme="2"/>
        </patternFill>
      </fill>
    </dxf>
    <dxf>
      <font>
        <color theme="2" tint="-0.89996032593768116"/>
      </font>
      <fill>
        <patternFill>
          <bgColor theme="9"/>
        </patternFill>
      </fill>
    </dxf>
  </dxfs>
  <tableStyles count="0" defaultTableStyle="TableStyleMedium2" defaultPivotStyle="PivotStyleMedium9"/>
  <colors>
    <mruColors>
      <color rgb="FFFFD347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178600472796432E-2"/>
          <c:y val="1.7717961448021957E-2"/>
          <c:w val="0.86939958844591914"/>
          <c:h val="0.91038839559948626"/>
        </c:manualLayout>
      </c:layout>
      <c:lineChart>
        <c:grouping val="standard"/>
        <c:varyColors val="0"/>
        <c:ser>
          <c:idx val="0"/>
          <c:order val="0"/>
          <c:tx>
            <c:strRef>
              <c:f>'Made by Svoeen'!$C$6</c:f>
              <c:strCache>
                <c:ptCount val="1"/>
                <c:pt idx="0">
                  <c:v>orig</c:v>
                </c:pt>
              </c:strCache>
            </c:strRef>
          </c:tx>
          <c:spPr>
            <a:ln>
              <a:solidFill>
                <a:schemeClr val="bg1">
                  <a:lumMod val="65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Svoeen'!$C$31:$C$40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12-4BAA-8186-E877F7FE1A84}"/>
            </c:ext>
          </c:extLst>
        </c:ser>
        <c:ser>
          <c:idx val="1"/>
          <c:order val="1"/>
          <c:tx>
            <c:v>1. Gang TDM 850</c:v>
          </c:tx>
          <c:spPr>
            <a:ln>
              <a:solidFill>
                <a:schemeClr val="accent6">
                  <a:lumMod val="75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Svoeen'!$D$31:$D$40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12-4BAA-8186-E877F7FE1A84}"/>
            </c:ext>
          </c:extLst>
        </c:ser>
        <c:ser>
          <c:idx val="2"/>
          <c:order val="2"/>
          <c:tx>
            <c:v>1. Gang XTZ 750 lang</c:v>
          </c:tx>
          <c:spPr>
            <a:ln>
              <a:solidFill>
                <a:srgbClr val="FFC000"/>
              </a:solidFill>
              <a:prstDash val="sysDot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Svoeen'!$E$31:$E$40</c:f>
              <c:numCache>
                <c:formatCode>0.0</c:formatCode>
                <c:ptCount val="10"/>
                <c:pt idx="0">
                  <c:v>7.5697634408602141</c:v>
                </c:pt>
                <c:pt idx="1">
                  <c:v>15.139526881720428</c:v>
                </c:pt>
                <c:pt idx="2">
                  <c:v>22.709290322580642</c:v>
                </c:pt>
                <c:pt idx="3">
                  <c:v>30.279053763440857</c:v>
                </c:pt>
                <c:pt idx="4">
                  <c:v>37.848817204301071</c:v>
                </c:pt>
                <c:pt idx="5">
                  <c:v>45.418580645161285</c:v>
                </c:pt>
                <c:pt idx="6">
                  <c:v>52.988344086021506</c:v>
                </c:pt>
                <c:pt idx="7">
                  <c:v>60.558107526881713</c:v>
                </c:pt>
                <c:pt idx="8">
                  <c:v>68.127870967741927</c:v>
                </c:pt>
                <c:pt idx="9">
                  <c:v>75.697634408602141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12-4BAA-8186-E877F7FE1A84}"/>
            </c:ext>
          </c:extLst>
        </c:ser>
        <c:ser>
          <c:idx val="29"/>
          <c:order val="3"/>
          <c:tx>
            <c:v>1. Gang XTZ 850 lang</c:v>
          </c:tx>
          <c:spPr>
            <a:ln>
              <a:solidFill>
                <a:schemeClr val="accent6">
                  <a:lumMod val="50000"/>
                </a:schemeClr>
              </a:solidFill>
              <a:prstDash val="sysDot"/>
            </a:ln>
          </c:spPr>
          <c:marker>
            <c:symbol val="none"/>
          </c:marker>
          <c:val>
            <c:numRef>
              <c:f>'Made by Svoeen'!$F$31:$F$40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312-4BAA-8186-E877F7FE1A84}"/>
            </c:ext>
          </c:extLst>
        </c:ser>
        <c:ser>
          <c:idx val="3"/>
          <c:order val="4"/>
          <c:tx>
            <c:v>1. Gang XTZ 850 mittel</c:v>
          </c:tx>
          <c:spPr>
            <a:ln>
              <a:solidFill>
                <a:schemeClr val="accent3">
                  <a:lumMod val="75000"/>
                </a:schemeClr>
              </a:solidFill>
              <a:prstDash val="sysDot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Svoeen'!$G$31:$G$40</c:f>
              <c:numCache>
                <c:formatCode>0.0</c:formatCode>
                <c:ptCount val="10"/>
                <c:pt idx="0">
                  <c:v>7.065112544802866</c:v>
                </c:pt>
                <c:pt idx="1">
                  <c:v>14.130225089605732</c:v>
                </c:pt>
                <c:pt idx="2">
                  <c:v>21.195337634408595</c:v>
                </c:pt>
                <c:pt idx="3">
                  <c:v>28.260450179211464</c:v>
                </c:pt>
                <c:pt idx="4">
                  <c:v>35.32556272401434</c:v>
                </c:pt>
                <c:pt idx="5">
                  <c:v>42.390675268817191</c:v>
                </c:pt>
                <c:pt idx="6">
                  <c:v>49.455787813620063</c:v>
                </c:pt>
                <c:pt idx="7">
                  <c:v>56.520900358422928</c:v>
                </c:pt>
                <c:pt idx="8">
                  <c:v>63.586012903225793</c:v>
                </c:pt>
                <c:pt idx="9">
                  <c:v>70.651125448028679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312-4BAA-8186-E877F7FE1A84}"/>
            </c:ext>
          </c:extLst>
        </c:ser>
        <c:ser>
          <c:idx val="4"/>
          <c:order val="5"/>
          <c:tx>
            <c:v>1. Gang XTZ 850 kurz</c:v>
          </c:tx>
          <c:spPr>
            <a:ln>
              <a:solidFill>
                <a:srgbClr val="0070C0"/>
              </a:solidFill>
              <a:prstDash val="sysDot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Svoeen'!$H$31:$H$40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312-4BAA-8186-E877F7FE1A84}"/>
            </c:ext>
          </c:extLst>
        </c:ser>
        <c:ser>
          <c:idx val="5"/>
          <c:order val="6"/>
          <c:tx>
            <c:v>2. Gang XTZ 750</c:v>
          </c:tx>
          <c:spPr>
            <a:ln>
              <a:solidFill>
                <a:schemeClr val="bg1">
                  <a:lumMod val="65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Svoeen'!$C$45:$C$54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312-4BAA-8186-E877F7FE1A84}"/>
            </c:ext>
          </c:extLst>
        </c:ser>
        <c:ser>
          <c:idx val="6"/>
          <c:order val="7"/>
          <c:tx>
            <c:v>2. Gang TDM 850</c:v>
          </c:tx>
          <c:spPr>
            <a:ln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Svoeen'!$D$45:$D$54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312-4BAA-8186-E877F7FE1A84}"/>
            </c:ext>
          </c:extLst>
        </c:ser>
        <c:ser>
          <c:idx val="7"/>
          <c:order val="8"/>
          <c:tx>
            <c:v>2. Gang XTZ 750 lang</c:v>
          </c:tx>
          <c:spPr>
            <a:ln>
              <a:solidFill>
                <a:srgbClr val="FFC000"/>
              </a:solidFill>
              <a:prstDash val="sysDash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Svoeen'!$E$45:$E$54</c:f>
              <c:numCache>
                <c:formatCode>0.0</c:formatCode>
                <c:ptCount val="10"/>
                <c:pt idx="0">
                  <c:v>12.31254732510288</c:v>
                </c:pt>
                <c:pt idx="1">
                  <c:v>24.62509465020576</c:v>
                </c:pt>
                <c:pt idx="2">
                  <c:v>36.937641975308637</c:v>
                </c:pt>
                <c:pt idx="3">
                  <c:v>49.25018930041152</c:v>
                </c:pt>
                <c:pt idx="4">
                  <c:v>61.562736625514404</c:v>
                </c:pt>
                <c:pt idx="5">
                  <c:v>73.875283950617273</c:v>
                </c:pt>
                <c:pt idx="6">
                  <c:v>86.187831275720185</c:v>
                </c:pt>
                <c:pt idx="7">
                  <c:v>98.500378600823041</c:v>
                </c:pt>
                <c:pt idx="8">
                  <c:v>110.81292592592592</c:v>
                </c:pt>
                <c:pt idx="9">
                  <c:v>123.12547325102881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8312-4BAA-8186-E877F7FE1A84}"/>
            </c:ext>
          </c:extLst>
        </c:ser>
        <c:ser>
          <c:idx val="28"/>
          <c:order val="9"/>
          <c:tx>
            <c:v>2. Gang XTZ 850 lang</c:v>
          </c:tx>
          <c:spPr>
            <a:ln>
              <a:solidFill>
                <a:schemeClr val="accent6">
                  <a:lumMod val="50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'Made by Svoeen'!$F$45:$F$54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8312-4BAA-8186-E877F7FE1A84}"/>
            </c:ext>
          </c:extLst>
        </c:ser>
        <c:ser>
          <c:idx val="8"/>
          <c:order val="10"/>
          <c:tx>
            <c:v>2. Gang XTZ 850 mittel</c:v>
          </c:tx>
          <c:spPr>
            <a:ln>
              <a:solidFill>
                <a:schemeClr val="accent3">
                  <a:lumMod val="75000"/>
                </a:schemeClr>
              </a:solidFill>
              <a:prstDash val="sysDash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Svoeen'!$G$45:$G$54</c:f>
              <c:numCache>
                <c:formatCode>0.0</c:formatCode>
                <c:ptCount val="10"/>
                <c:pt idx="0">
                  <c:v>11.491710836762689</c:v>
                </c:pt>
                <c:pt idx="1">
                  <c:v>22.983421673525378</c:v>
                </c:pt>
                <c:pt idx="2">
                  <c:v>34.475132510288063</c:v>
                </c:pt>
                <c:pt idx="3">
                  <c:v>45.966843347050755</c:v>
                </c:pt>
                <c:pt idx="4">
                  <c:v>57.45855418381344</c:v>
                </c:pt>
                <c:pt idx="5">
                  <c:v>68.950265020576126</c:v>
                </c:pt>
                <c:pt idx="6">
                  <c:v>80.441975857338804</c:v>
                </c:pt>
                <c:pt idx="7">
                  <c:v>91.93368669410151</c:v>
                </c:pt>
                <c:pt idx="8">
                  <c:v>103.42539753086419</c:v>
                </c:pt>
                <c:pt idx="9">
                  <c:v>114.91710836762688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8312-4BAA-8186-E877F7FE1A84}"/>
            </c:ext>
          </c:extLst>
        </c:ser>
        <c:ser>
          <c:idx val="9"/>
          <c:order val="11"/>
          <c:tx>
            <c:v>2. Gang XTZ 850 kurz</c:v>
          </c:tx>
          <c:spPr>
            <a:ln>
              <a:solidFill>
                <a:srgbClr val="0070C0"/>
              </a:solidFill>
              <a:prstDash val="sysDash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Svoeen'!$H$45:$H$54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8312-4BAA-8186-E877F7FE1A84}"/>
            </c:ext>
          </c:extLst>
        </c:ser>
        <c:ser>
          <c:idx val="10"/>
          <c:order val="12"/>
          <c:tx>
            <c:v>3. Gang XTZ 750</c:v>
          </c:tx>
          <c:spPr>
            <a:ln>
              <a:solidFill>
                <a:schemeClr val="bg1">
                  <a:lumMod val="65000"/>
                </a:schemeClr>
              </a:solidFill>
              <a:prstDash val="dash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Svoeen'!$C$59:$C$68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8312-4BAA-8186-E877F7FE1A84}"/>
            </c:ext>
          </c:extLst>
        </c:ser>
        <c:ser>
          <c:idx val="11"/>
          <c:order val="13"/>
          <c:tx>
            <c:v>3. Gang TDM 850</c:v>
          </c:tx>
          <c:spPr>
            <a:ln>
              <a:solidFill>
                <a:schemeClr val="accent6">
                  <a:lumMod val="75000"/>
                </a:schemeClr>
              </a:solidFill>
              <a:prstDash val="dash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Svoeen'!$D$59:$D$68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8312-4BAA-8186-E877F7FE1A84}"/>
            </c:ext>
          </c:extLst>
        </c:ser>
        <c:ser>
          <c:idx val="12"/>
          <c:order val="14"/>
          <c:tx>
            <c:v>3. Gang XTZ 750 lang</c:v>
          </c:tx>
          <c:spPr>
            <a:ln>
              <a:solidFill>
                <a:srgbClr val="FFC000"/>
              </a:solidFill>
              <a:prstDash val="dash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Svoeen'!$E$59:$E$68</c:f>
              <c:numCache>
                <c:formatCode>0.0</c:formatCode>
                <c:ptCount val="10"/>
                <c:pt idx="0">
                  <c:v>16.296018518518519</c:v>
                </c:pt>
                <c:pt idx="1">
                  <c:v>32.592037037037038</c:v>
                </c:pt>
                <c:pt idx="2">
                  <c:v>48.888055555555553</c:v>
                </c:pt>
                <c:pt idx="3">
                  <c:v>65.184074074074076</c:v>
                </c:pt>
                <c:pt idx="4">
                  <c:v>81.480092592592584</c:v>
                </c:pt>
                <c:pt idx="5">
                  <c:v>97.776111111111106</c:v>
                </c:pt>
                <c:pt idx="6">
                  <c:v>114.07212962962961</c:v>
                </c:pt>
                <c:pt idx="7">
                  <c:v>130.36814814814815</c:v>
                </c:pt>
                <c:pt idx="8">
                  <c:v>146.66416666666666</c:v>
                </c:pt>
                <c:pt idx="9">
                  <c:v>162.96018518518517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8312-4BAA-8186-E877F7FE1A84}"/>
            </c:ext>
          </c:extLst>
        </c:ser>
        <c:ser>
          <c:idx val="13"/>
          <c:order val="15"/>
          <c:tx>
            <c:v>3. Gang XTZ 850 lang</c:v>
          </c:tx>
          <c:spPr>
            <a:ln>
              <a:solidFill>
                <a:schemeClr val="accent6">
                  <a:lumMod val="50000"/>
                </a:schemeClr>
              </a:solidFill>
              <a:prstDash val="dash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Svoeen'!$F$59:$F$68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8312-4BAA-8186-E877F7FE1A84}"/>
            </c:ext>
          </c:extLst>
        </c:ser>
        <c:ser>
          <c:idx val="14"/>
          <c:order val="16"/>
          <c:tx>
            <c:v>3. Gang XTZ 850 mittel</c:v>
          </c:tx>
          <c:spPr>
            <a:ln>
              <a:solidFill>
                <a:schemeClr val="accent3">
                  <a:lumMod val="75000"/>
                </a:schemeClr>
              </a:solidFill>
              <a:prstDash val="dash"/>
            </a:ln>
          </c:spPr>
          <c:marker>
            <c:symbol val="none"/>
          </c:marker>
          <c:cat>
            <c:numRef>
              <c:f>'Made by Svoeen'!$B$45:$B$54</c:f>
              <c:numCache>
                <c:formatCode>General</c:formatCode>
                <c:ptCount val="10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</c:numCache>
            </c:numRef>
          </c:cat>
          <c:val>
            <c:numRef>
              <c:f>'Made by Svoeen'!$G$59:$G$68</c:f>
              <c:numCache>
                <c:formatCode>0.0</c:formatCode>
                <c:ptCount val="10"/>
                <c:pt idx="0">
                  <c:v>15.209617283950616</c:v>
                </c:pt>
                <c:pt idx="1">
                  <c:v>30.419234567901231</c:v>
                </c:pt>
                <c:pt idx="2">
                  <c:v>45.628851851851849</c:v>
                </c:pt>
                <c:pt idx="3">
                  <c:v>60.838469135802463</c:v>
                </c:pt>
                <c:pt idx="4">
                  <c:v>76.048086419753076</c:v>
                </c:pt>
                <c:pt idx="5">
                  <c:v>91.257703703703697</c:v>
                </c:pt>
                <c:pt idx="6">
                  <c:v>106.46732098765432</c:v>
                </c:pt>
                <c:pt idx="7">
                  <c:v>121.67693827160493</c:v>
                </c:pt>
                <c:pt idx="8">
                  <c:v>136.88655555555556</c:v>
                </c:pt>
                <c:pt idx="9">
                  <c:v>152.09617283950615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8312-4BAA-8186-E877F7FE1A84}"/>
            </c:ext>
          </c:extLst>
        </c:ser>
        <c:ser>
          <c:idx val="15"/>
          <c:order val="17"/>
          <c:tx>
            <c:v>3. Gang XTZ 850 kurz</c:v>
          </c:tx>
          <c:spPr>
            <a:ln>
              <a:solidFill>
                <a:srgbClr val="0070C0"/>
              </a:solidFill>
              <a:prstDash val="dash"/>
            </a:ln>
          </c:spPr>
          <c:marker>
            <c:symbol val="none"/>
          </c:marker>
          <c:val>
            <c:numRef>
              <c:f>'Made by Svoeen'!$H$59:$H$68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8312-4BAA-8186-E877F7FE1A84}"/>
            </c:ext>
          </c:extLst>
        </c:ser>
        <c:ser>
          <c:idx val="16"/>
          <c:order val="18"/>
          <c:tx>
            <c:v>4. Gang XTZ 750</c:v>
          </c:tx>
          <c:spPr>
            <a:ln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val>
            <c:numRef>
              <c:f>'Made by Svoeen'!$C$73:$C$82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8312-4BAA-8186-E877F7FE1A84}"/>
            </c:ext>
          </c:extLst>
        </c:ser>
        <c:ser>
          <c:idx val="17"/>
          <c:order val="19"/>
          <c:tx>
            <c:v>4. Gang TDM 850</c:v>
          </c:tx>
          <c:spPr>
            <a:ln>
              <a:solidFill>
                <a:schemeClr val="accent6">
                  <a:lumMod val="75000"/>
                </a:schemeClr>
              </a:solidFill>
              <a:prstDash val="lgDash"/>
            </a:ln>
          </c:spPr>
          <c:marker>
            <c:symbol val="none"/>
          </c:marker>
          <c:val>
            <c:numRef>
              <c:f>'Made by Svoeen'!$D$73:$D$82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8312-4BAA-8186-E877F7FE1A84}"/>
            </c:ext>
          </c:extLst>
        </c:ser>
        <c:ser>
          <c:idx val="18"/>
          <c:order val="20"/>
          <c:tx>
            <c:v>4. Gang XTZ 750 lang</c:v>
          </c:tx>
          <c:spPr>
            <a:ln>
              <a:solidFill>
                <a:srgbClr val="FFC000"/>
              </a:solidFill>
              <a:prstDash val="lgDash"/>
            </a:ln>
          </c:spPr>
          <c:marker>
            <c:symbol val="none"/>
          </c:marker>
          <c:val>
            <c:numRef>
              <c:f>'Made by Svoeen'!$E$73:$E$82</c:f>
              <c:numCache>
                <c:formatCode>0.0</c:formatCode>
                <c:ptCount val="10"/>
                <c:pt idx="0">
                  <c:v>20.486423280423274</c:v>
                </c:pt>
                <c:pt idx="1">
                  <c:v>40.972846560846548</c:v>
                </c:pt>
                <c:pt idx="2">
                  <c:v>61.459269841269844</c:v>
                </c:pt>
                <c:pt idx="3">
                  <c:v>81.945693121693097</c:v>
                </c:pt>
                <c:pt idx="4">
                  <c:v>102.43211640211639</c:v>
                </c:pt>
                <c:pt idx="5">
                  <c:v>122.91853968253969</c:v>
                </c:pt>
                <c:pt idx="6">
                  <c:v>143.40496296296294</c:v>
                </c:pt>
                <c:pt idx="7">
                  <c:v>163.89138624338619</c:v>
                </c:pt>
                <c:pt idx="8">
                  <c:v>184.3778095238095</c:v>
                </c:pt>
                <c:pt idx="9">
                  <c:v>204.86423280423278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8312-4BAA-8186-E877F7FE1A84}"/>
            </c:ext>
          </c:extLst>
        </c:ser>
        <c:ser>
          <c:idx val="19"/>
          <c:order val="21"/>
          <c:tx>
            <c:v>4. Gang XTZ 850 lang</c:v>
          </c:tx>
          <c:spPr>
            <a:ln>
              <a:solidFill>
                <a:schemeClr val="accent6">
                  <a:lumMod val="50000"/>
                </a:schemeClr>
              </a:solidFill>
              <a:prstDash val="lgDash"/>
            </a:ln>
          </c:spPr>
          <c:marker>
            <c:symbol val="none"/>
          </c:marker>
          <c:val>
            <c:numRef>
              <c:f>'Made by Svoeen'!$F$73:$F$82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8312-4BAA-8186-E877F7FE1A84}"/>
            </c:ext>
          </c:extLst>
        </c:ser>
        <c:ser>
          <c:idx val="20"/>
          <c:order val="22"/>
          <c:tx>
            <c:v>4. Gang XTZ 850 mittel</c:v>
          </c:tx>
          <c:spPr>
            <a:ln>
              <a:solidFill>
                <a:schemeClr val="accent3">
                  <a:lumMod val="75000"/>
                </a:schemeClr>
              </a:solidFill>
              <a:prstDash val="lgDash"/>
            </a:ln>
          </c:spPr>
          <c:marker>
            <c:symbol val="none"/>
          </c:marker>
          <c:val>
            <c:numRef>
              <c:f>'Made by Svoeen'!$G$73:$G$82</c:f>
              <c:numCache>
                <c:formatCode>0.0</c:formatCode>
                <c:ptCount val="10"/>
                <c:pt idx="0">
                  <c:v>19.120661728395053</c:v>
                </c:pt>
                <c:pt idx="1">
                  <c:v>38.241323456790106</c:v>
                </c:pt>
                <c:pt idx="2">
                  <c:v>57.361985185185183</c:v>
                </c:pt>
                <c:pt idx="3">
                  <c:v>76.482646913580211</c:v>
                </c:pt>
                <c:pt idx="4">
                  <c:v>95.603308641975289</c:v>
                </c:pt>
                <c:pt idx="5">
                  <c:v>114.72397037037037</c:v>
                </c:pt>
                <c:pt idx="6">
                  <c:v>133.8446320987654</c:v>
                </c:pt>
                <c:pt idx="7">
                  <c:v>152.96529382716042</c:v>
                </c:pt>
                <c:pt idx="8">
                  <c:v>172.08595555555553</c:v>
                </c:pt>
                <c:pt idx="9">
                  <c:v>191.20661728395058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8312-4BAA-8186-E877F7FE1A84}"/>
            </c:ext>
          </c:extLst>
        </c:ser>
        <c:ser>
          <c:idx val="21"/>
          <c:order val="23"/>
          <c:tx>
            <c:v>4. Gang XTZ 850 kurz</c:v>
          </c:tx>
          <c:spPr>
            <a:ln>
              <a:solidFill>
                <a:srgbClr val="0070C0"/>
              </a:solidFill>
              <a:prstDash val="lgDash"/>
            </a:ln>
          </c:spPr>
          <c:marker>
            <c:symbol val="none"/>
          </c:marker>
          <c:val>
            <c:numRef>
              <c:f>'Made by Svoeen'!$H$73:$H$82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8312-4BAA-8186-E877F7FE1A84}"/>
            </c:ext>
          </c:extLst>
        </c:ser>
        <c:ser>
          <c:idx val="22"/>
          <c:order val="24"/>
          <c:tx>
            <c:v>5. Gang XTZ 750</c:v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val>
            <c:numRef>
              <c:f>'Made by Svoeen'!$C$87:$C$96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8312-4BAA-8186-E877F7FE1A84}"/>
            </c:ext>
          </c:extLst>
        </c:ser>
        <c:ser>
          <c:idx val="23"/>
          <c:order val="25"/>
          <c:tx>
            <c:v>5. Gang TDM 850</c:v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'Made by Svoeen'!$D$87:$D$96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8312-4BAA-8186-E877F7FE1A84}"/>
            </c:ext>
          </c:extLst>
        </c:ser>
        <c:ser>
          <c:idx val="24"/>
          <c:order val="26"/>
          <c:tx>
            <c:v>5. Gang XTZ 750 lang</c:v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val>
            <c:numRef>
              <c:f>'Made by Svoeen'!$E$87:$E$96</c:f>
              <c:numCache>
                <c:formatCode>0.0</c:formatCode>
                <c:ptCount val="10"/>
                <c:pt idx="0">
                  <c:v>24.701333333333331</c:v>
                </c:pt>
                <c:pt idx="1">
                  <c:v>49.402666666666661</c:v>
                </c:pt>
                <c:pt idx="2">
                  <c:v>74.104000000000013</c:v>
                </c:pt>
                <c:pt idx="3">
                  <c:v>98.805333333333323</c:v>
                </c:pt>
                <c:pt idx="4">
                  <c:v>123.50666666666666</c:v>
                </c:pt>
                <c:pt idx="5">
                  <c:v>148.20800000000003</c:v>
                </c:pt>
                <c:pt idx="6">
                  <c:v>172.90933333333331</c:v>
                </c:pt>
                <c:pt idx="7">
                  <c:v>197.61066666666665</c:v>
                </c:pt>
                <c:pt idx="8">
                  <c:v>222.31200000000004</c:v>
                </c:pt>
                <c:pt idx="9">
                  <c:v>247.01333333333332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8312-4BAA-8186-E877F7FE1A84}"/>
            </c:ext>
          </c:extLst>
        </c:ser>
        <c:ser>
          <c:idx val="25"/>
          <c:order val="27"/>
          <c:tx>
            <c:v>5. Gang XTZ 850 lang</c:v>
          </c:tx>
          <c:spPr>
            <a:ln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val>
            <c:numRef>
              <c:f>'Made by Svoeen'!$F$87:$F$96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8312-4BAA-8186-E877F7FE1A84}"/>
            </c:ext>
          </c:extLst>
        </c:ser>
        <c:ser>
          <c:idx val="26"/>
          <c:order val="28"/>
          <c:tx>
            <c:v>5. Gang XTZ 850 mittel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'Made by Svoeen'!$G$87:$G$96</c:f>
              <c:numCache>
                <c:formatCode>0.0</c:formatCode>
                <c:ptCount val="10"/>
                <c:pt idx="0">
                  <c:v>23.054577777777773</c:v>
                </c:pt>
                <c:pt idx="1">
                  <c:v>46.109155555555546</c:v>
                </c:pt>
                <c:pt idx="2">
                  <c:v>69.16373333333334</c:v>
                </c:pt>
                <c:pt idx="3">
                  <c:v>92.218311111111092</c:v>
                </c:pt>
                <c:pt idx="4">
                  <c:v>115.27288888888887</c:v>
                </c:pt>
                <c:pt idx="5">
                  <c:v>138.32746666666668</c:v>
                </c:pt>
                <c:pt idx="6">
                  <c:v>161.3820444444444</c:v>
                </c:pt>
                <c:pt idx="7">
                  <c:v>184.43662222222218</c:v>
                </c:pt>
                <c:pt idx="8">
                  <c:v>207.49119999999999</c:v>
                </c:pt>
                <c:pt idx="9">
                  <c:v>230.54577777777774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8312-4BAA-8186-E877F7FE1A84}"/>
            </c:ext>
          </c:extLst>
        </c:ser>
        <c:ser>
          <c:idx val="27"/>
          <c:order val="29"/>
          <c:tx>
            <c:v>5. Gang XTZ 850 kurz</c:v>
          </c:tx>
          <c:spPr>
            <a:ln>
              <a:solidFill>
                <a:srgbClr val="0070C0"/>
              </a:solidFill>
              <a:prstDash val="solid"/>
            </a:ln>
          </c:spPr>
          <c:marker>
            <c:symbol val="none"/>
          </c:marker>
          <c:val>
            <c:numRef>
              <c:f>'Made by Svoeen'!$H$87:$H$96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8312-4BAA-8186-E877F7FE1A84}"/>
            </c:ext>
          </c:extLst>
        </c:ser>
        <c:ser>
          <c:idx val="30"/>
          <c:order val="30"/>
          <c:tx>
            <c:v>6. Gang xtz</c:v>
          </c:tx>
          <c:spPr>
            <a:ln>
              <a:solidFill>
                <a:schemeClr val="bg1">
                  <a:lumMod val="65000"/>
                </a:schemeClr>
              </a:solidFill>
              <a:prstDash val="lgDashDot"/>
            </a:ln>
          </c:spPr>
          <c:marker>
            <c:symbol val="none"/>
          </c:marker>
          <c:val>
            <c:numRef>
              <c:f>'Made by Svoeen'!$C$101:$C$110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4E-4433-9863-98DFC13CA52B}"/>
            </c:ext>
          </c:extLst>
        </c:ser>
        <c:ser>
          <c:idx val="31"/>
          <c:order val="31"/>
          <c:tx>
            <c:v>6. gang 3vd</c:v>
          </c:tx>
          <c:spPr>
            <a:ln>
              <a:solidFill>
                <a:schemeClr val="accent6">
                  <a:lumMod val="75000"/>
                </a:schemeClr>
              </a:solidFill>
              <a:prstDash val="lgDashDot"/>
            </a:ln>
          </c:spPr>
          <c:marker>
            <c:symbol val="none"/>
          </c:marker>
          <c:val>
            <c:numRef>
              <c:f>'Made by Svoeen'!$D$101:$D$110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4E-4433-9863-98DFC13CA52B}"/>
            </c:ext>
          </c:extLst>
        </c:ser>
        <c:ser>
          <c:idx val="32"/>
          <c:order val="32"/>
          <c:tx>
            <c:v>6. gang 660 orig</c:v>
          </c:tx>
          <c:spPr>
            <a:ln>
              <a:solidFill>
                <a:srgbClr val="FFC000"/>
              </a:solidFill>
              <a:prstDash val="lgDashDot"/>
            </a:ln>
          </c:spPr>
          <c:marker>
            <c:symbol val="none"/>
          </c:marker>
          <c:val>
            <c:numRef>
              <c:f>'Made by Svoeen'!$E$101:$E$110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D0-422B-8BBA-DA769DF468AD}"/>
            </c:ext>
          </c:extLst>
        </c:ser>
        <c:ser>
          <c:idx val="33"/>
          <c:order val="33"/>
          <c:tx>
            <c:v>6. gang 660 lang</c:v>
          </c:tx>
          <c:spPr>
            <a:ln>
              <a:solidFill>
                <a:schemeClr val="accent6">
                  <a:lumMod val="50000"/>
                </a:schemeClr>
              </a:solidFill>
              <a:prstDash val="lgDashDot"/>
            </a:ln>
          </c:spPr>
          <c:marker>
            <c:symbol val="none"/>
          </c:marker>
          <c:val>
            <c:numRef>
              <c:f>'Made by Svoeen'!$F$101:$F$110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6C-4DCD-BAE9-8332C6DE0136}"/>
            </c:ext>
          </c:extLst>
        </c:ser>
        <c:ser>
          <c:idx val="34"/>
          <c:order val="34"/>
          <c:tx>
            <c:v>6.gang 660 kurz</c:v>
          </c:tx>
          <c:spPr>
            <a:ln>
              <a:solidFill>
                <a:schemeClr val="accent3">
                  <a:lumMod val="75000"/>
                </a:schemeClr>
              </a:solidFill>
              <a:prstDash val="lgDashDot"/>
            </a:ln>
          </c:spPr>
          <c:marker>
            <c:symbol val="none"/>
          </c:marker>
          <c:val>
            <c:numRef>
              <c:f>'Made by Svoeen'!$G$101:$G$110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6C-4DCD-BAE9-8332C6DE0136}"/>
            </c:ext>
          </c:extLst>
        </c:ser>
        <c:ser>
          <c:idx val="35"/>
          <c:order val="35"/>
          <c:tx>
            <c:v>6. gang 660 ultra kurz</c:v>
          </c:tx>
          <c:spPr>
            <a:ln>
              <a:solidFill>
                <a:srgbClr val="0070C0"/>
              </a:solidFill>
              <a:prstDash val="lgDashDot"/>
            </a:ln>
          </c:spPr>
          <c:marker>
            <c:symbol val="none"/>
          </c:marker>
          <c:val>
            <c:numRef>
              <c:f>'Made by Svoeen'!$H$101:$H$110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66C-4DCD-BAE9-8332C6DE01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0936656"/>
        <c:axId val="280937216"/>
      </c:lineChart>
      <c:catAx>
        <c:axId val="280936656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Drehzahl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80937216"/>
        <c:crossesAt val="0"/>
        <c:auto val="1"/>
        <c:lblAlgn val="ctr"/>
        <c:lblOffset val="100"/>
        <c:noMultiLvlLbl val="0"/>
      </c:catAx>
      <c:valAx>
        <c:axId val="280937216"/>
        <c:scaling>
          <c:orientation val="minMax"/>
          <c:max val="300"/>
          <c:min val="0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Geschwindigkeit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280936656"/>
        <c:crosses val="autoZero"/>
        <c:crossBetween val="midCat"/>
        <c:majorUnit val="50"/>
        <c:minorUnit val="10"/>
      </c:valAx>
      <c:spPr>
        <a:solidFill>
          <a:schemeClr val="bg1">
            <a:lumMod val="95000"/>
          </a:schemeClr>
        </a:solidFill>
      </c:spPr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</xdr:colOff>
      <xdr:row>1</xdr:row>
      <xdr:rowOff>0</xdr:rowOff>
    </xdr:from>
    <xdr:to>
      <xdr:col>21</xdr:col>
      <xdr:colOff>0</xdr:colOff>
      <xdr:row>41</xdr:row>
      <xdr:rowOff>9525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171450</xdr:colOff>
      <xdr:row>1</xdr:row>
      <xdr:rowOff>133350</xdr:rowOff>
    </xdr:from>
    <xdr:to>
      <xdr:col>20</xdr:col>
      <xdr:colOff>371475</xdr:colOff>
      <xdr:row>38</xdr:row>
      <xdr:rowOff>76200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963650" y="323850"/>
          <a:ext cx="1419225" cy="6791325"/>
        </a:xfrm>
        <a:prstGeom prst="rect">
          <a:avLst/>
        </a:prstGeom>
        <a:solidFill>
          <a:srgbClr val="C0504D">
            <a:alpha val="50196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de-DE" sz="1100">
              <a:solidFill>
                <a:srgbClr val="C00000"/>
              </a:solidFill>
            </a:rPr>
            <a:t>XTZ 750</a:t>
          </a:r>
        </a:p>
      </xdr:txBody>
    </xdr:sp>
    <xdr:clientData/>
  </xdr:twoCellAnchor>
  <xdr:twoCellAnchor>
    <xdr:from>
      <xdr:col>17</xdr:col>
      <xdr:colOff>76200</xdr:colOff>
      <xdr:row>1</xdr:row>
      <xdr:rowOff>133350</xdr:rowOff>
    </xdr:from>
    <xdr:to>
      <xdr:col>18</xdr:col>
      <xdr:colOff>171450</xdr:colOff>
      <xdr:row>38</xdr:row>
      <xdr:rowOff>76200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599ED30D-9221-4166-9CA8-F17FFEF80FEE}"/>
            </a:ext>
          </a:extLst>
        </xdr:cNvPr>
        <xdr:cNvSpPr/>
      </xdr:nvSpPr>
      <xdr:spPr>
        <a:xfrm>
          <a:off x="13258800" y="323850"/>
          <a:ext cx="704850" cy="6791325"/>
        </a:xfrm>
        <a:prstGeom prst="rect">
          <a:avLst/>
        </a:prstGeom>
        <a:solidFill>
          <a:schemeClr val="accent2">
            <a:lumMod val="60000"/>
            <a:lumOff val="40000"/>
            <a:alpha val="5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de-DE" sz="1100">
              <a:solidFill>
                <a:srgbClr val="C00000"/>
              </a:solidFill>
            </a:rPr>
            <a:t>XT 600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10"/>
  <sheetViews>
    <sheetView tabSelected="1" zoomScaleNormal="100" workbookViewId="0">
      <selection activeCell="I38" sqref="I38"/>
    </sheetView>
  </sheetViews>
  <sheetFormatPr baseColWidth="10" defaultColWidth="9.140625" defaultRowHeight="15" x14ac:dyDescent="0.25"/>
  <cols>
    <col min="2" max="2" width="18" bestFit="1" customWidth="1"/>
    <col min="3" max="8" width="14.7109375" customWidth="1"/>
  </cols>
  <sheetData>
    <row r="2" spans="2:8" x14ac:dyDescent="0.25">
      <c r="B2" s="43" t="s">
        <v>21</v>
      </c>
      <c r="C2" s="74" t="s">
        <v>22</v>
      </c>
      <c r="D2" s="74"/>
      <c r="E2" s="75" t="s">
        <v>19</v>
      </c>
      <c r="F2" s="75"/>
    </row>
    <row r="3" spans="2:8" ht="15.75" thickBot="1" x14ac:dyDescent="0.3"/>
    <row r="4" spans="2:8" ht="15.75" thickBot="1" x14ac:dyDescent="0.3">
      <c r="B4" s="48" t="s">
        <v>18</v>
      </c>
      <c r="C4" s="47" t="s">
        <v>17</v>
      </c>
      <c r="D4" s="45" t="s">
        <v>17</v>
      </c>
      <c r="E4" s="45" t="s">
        <v>16</v>
      </c>
      <c r="F4" s="45" t="s">
        <v>17</v>
      </c>
      <c r="G4" s="45" t="s">
        <v>16</v>
      </c>
      <c r="H4" s="46" t="s">
        <v>17</v>
      </c>
    </row>
    <row r="5" spans="2:8" ht="16.5" thickBot="1" x14ac:dyDescent="0.3">
      <c r="B5" s="64" t="s">
        <v>28</v>
      </c>
      <c r="C5" s="50" t="s">
        <v>0</v>
      </c>
      <c r="D5" s="51" t="s">
        <v>15</v>
      </c>
      <c r="E5" s="52" t="s">
        <v>31</v>
      </c>
      <c r="F5" s="53" t="s">
        <v>31</v>
      </c>
      <c r="G5" s="54" t="s">
        <v>31</v>
      </c>
      <c r="H5" s="55" t="s">
        <v>31</v>
      </c>
    </row>
    <row r="6" spans="2:8" ht="16.5" thickBot="1" x14ac:dyDescent="0.3">
      <c r="B6" s="49" t="s">
        <v>33</v>
      </c>
      <c r="C6" s="50" t="s">
        <v>29</v>
      </c>
      <c r="D6" s="51" t="s">
        <v>30</v>
      </c>
      <c r="E6" s="52" t="s">
        <v>29</v>
      </c>
      <c r="F6" s="53" t="s">
        <v>34</v>
      </c>
      <c r="G6" s="54" t="s">
        <v>30</v>
      </c>
      <c r="H6" s="55" t="s">
        <v>35</v>
      </c>
    </row>
    <row r="7" spans="2:8" x14ac:dyDescent="0.25">
      <c r="B7" s="20" t="s">
        <v>1</v>
      </c>
      <c r="C7" s="29">
        <f t="shared" ref="C7:D7" si="0">37/13</f>
        <v>2.8461538461538463</v>
      </c>
      <c r="D7" s="29">
        <f t="shared" si="0"/>
        <v>2.8461538461538463</v>
      </c>
      <c r="E7" s="29">
        <f>31/12</f>
        <v>2.5833333333333335</v>
      </c>
      <c r="F7" s="29">
        <f>31/12</f>
        <v>2.5833333333333335</v>
      </c>
      <c r="G7" s="29">
        <f>31/12</f>
        <v>2.5833333333333335</v>
      </c>
      <c r="H7" s="30">
        <f>31/12</f>
        <v>2.5833333333333335</v>
      </c>
    </row>
    <row r="8" spans="2:8" x14ac:dyDescent="0.25">
      <c r="B8" s="15" t="s">
        <v>2</v>
      </c>
      <c r="C8" s="31">
        <f t="shared" ref="C8:D8" si="1">37/20</f>
        <v>1.85</v>
      </c>
      <c r="D8" s="31">
        <f t="shared" si="1"/>
        <v>1.85</v>
      </c>
      <c r="E8" s="31">
        <f>27/17</f>
        <v>1.588235294117647</v>
      </c>
      <c r="F8" s="31">
        <f>27/17</f>
        <v>1.588235294117647</v>
      </c>
      <c r="G8" s="31">
        <f>27/17</f>
        <v>1.588235294117647</v>
      </c>
      <c r="H8" s="32">
        <f>27/17</f>
        <v>1.588235294117647</v>
      </c>
    </row>
    <row r="9" spans="2:8" x14ac:dyDescent="0.25">
      <c r="B9" s="15" t="s">
        <v>3</v>
      </c>
      <c r="C9" s="31">
        <f>30/21</f>
        <v>1.4285714285714286</v>
      </c>
      <c r="D9" s="31">
        <f>29/22</f>
        <v>1.3181818181818181</v>
      </c>
      <c r="E9" s="31">
        <f>24/20</f>
        <v>1.2</v>
      </c>
      <c r="F9" s="31">
        <f>24/20</f>
        <v>1.2</v>
      </c>
      <c r="G9" s="31">
        <f>24/20</f>
        <v>1.2</v>
      </c>
      <c r="H9" s="32">
        <f>24/20</f>
        <v>1.2</v>
      </c>
    </row>
    <row r="10" spans="2:8" x14ac:dyDescent="0.25">
      <c r="B10" s="15" t="s">
        <v>4</v>
      </c>
      <c r="C10" s="31">
        <f>27/23</f>
        <v>1.173913043478261</v>
      </c>
      <c r="D10" s="31">
        <f>29/27</f>
        <v>1.0740740740740742</v>
      </c>
      <c r="E10" s="31">
        <f>21/22</f>
        <v>0.95454545454545459</v>
      </c>
      <c r="F10" s="31">
        <f>21/22</f>
        <v>0.95454545454545459</v>
      </c>
      <c r="G10" s="31">
        <f>21/22</f>
        <v>0.95454545454545459</v>
      </c>
      <c r="H10" s="32">
        <f>21/22</f>
        <v>0.95454545454545459</v>
      </c>
    </row>
    <row r="11" spans="2:8" x14ac:dyDescent="0.25">
      <c r="B11" s="15" t="s">
        <v>5</v>
      </c>
      <c r="C11" s="31">
        <f>28/27</f>
        <v>1.037037037037037</v>
      </c>
      <c r="D11" s="31">
        <f>27/30</f>
        <v>0.9</v>
      </c>
      <c r="E11" s="31">
        <f>19/24</f>
        <v>0.79166666666666663</v>
      </c>
      <c r="F11" s="31">
        <f>19/24</f>
        <v>0.79166666666666663</v>
      </c>
      <c r="G11" s="31">
        <f>19/24</f>
        <v>0.79166666666666663</v>
      </c>
      <c r="H11" s="32">
        <f>19/24</f>
        <v>0.79166666666666663</v>
      </c>
    </row>
    <row r="12" spans="2:8" x14ac:dyDescent="0.25">
      <c r="B12" s="15" t="s">
        <v>27</v>
      </c>
      <c r="C12" s="31"/>
      <c r="D12" s="31"/>
      <c r="E12" s="31"/>
      <c r="F12" s="31"/>
      <c r="G12" s="31"/>
      <c r="H12" s="32"/>
    </row>
    <row r="13" spans="2:8" x14ac:dyDescent="0.25">
      <c r="B13" s="15"/>
      <c r="C13" s="1"/>
      <c r="D13" s="1"/>
      <c r="E13" s="1"/>
      <c r="F13" s="1"/>
      <c r="G13" s="1"/>
      <c r="H13" s="14"/>
    </row>
    <row r="14" spans="2:8" x14ac:dyDescent="0.25">
      <c r="B14" s="15" t="s">
        <v>26</v>
      </c>
      <c r="C14" s="27">
        <v>1.718</v>
      </c>
      <c r="D14" s="27">
        <v>1.718</v>
      </c>
      <c r="E14" s="27">
        <v>2.0880000000000001</v>
      </c>
      <c r="F14" s="27">
        <v>1.718</v>
      </c>
      <c r="G14" s="27">
        <v>2.0880000000000001</v>
      </c>
      <c r="H14" s="28">
        <v>2.0880000000000001</v>
      </c>
    </row>
    <row r="15" spans="2:8" x14ac:dyDescent="0.25">
      <c r="B15" s="15"/>
      <c r="C15" s="1"/>
      <c r="D15" s="1"/>
      <c r="E15" s="1"/>
      <c r="F15" s="1"/>
      <c r="G15" s="1"/>
      <c r="H15" s="14"/>
    </row>
    <row r="16" spans="2:8" x14ac:dyDescent="0.25">
      <c r="B16" s="15" t="s">
        <v>7</v>
      </c>
      <c r="C16" s="27">
        <v>16</v>
      </c>
      <c r="D16" s="27">
        <v>15</v>
      </c>
      <c r="E16" s="27">
        <v>15</v>
      </c>
      <c r="F16" s="27">
        <v>15</v>
      </c>
      <c r="G16" s="27">
        <v>14</v>
      </c>
      <c r="H16" s="28">
        <v>14</v>
      </c>
    </row>
    <row r="17" spans="2:8" ht="15.75" thickBot="1" x14ac:dyDescent="0.3">
      <c r="B17" s="56" t="s">
        <v>8</v>
      </c>
      <c r="C17" s="57">
        <v>46</v>
      </c>
      <c r="D17" s="57">
        <v>46</v>
      </c>
      <c r="E17" s="57">
        <v>45</v>
      </c>
      <c r="F17" s="57">
        <v>39</v>
      </c>
      <c r="G17" s="57">
        <v>45</v>
      </c>
      <c r="H17" s="58">
        <v>48</v>
      </c>
    </row>
    <row r="18" spans="2:8" ht="16.5" thickTop="1" thickBot="1" x14ac:dyDescent="0.3">
      <c r="B18" s="59" t="s">
        <v>6</v>
      </c>
      <c r="C18" s="62">
        <f t="shared" ref="C18:H18" si="2">C17/C16</f>
        <v>2.875</v>
      </c>
      <c r="D18" s="62">
        <f t="shared" si="2"/>
        <v>3.0666666666666669</v>
      </c>
      <c r="E18" s="62">
        <f t="shared" si="2"/>
        <v>3</v>
      </c>
      <c r="F18" s="62">
        <f t="shared" si="2"/>
        <v>2.6</v>
      </c>
      <c r="G18" s="62">
        <f t="shared" si="2"/>
        <v>3.2142857142857144</v>
      </c>
      <c r="H18" s="63">
        <f t="shared" si="2"/>
        <v>3.4285714285714284</v>
      </c>
    </row>
    <row r="19" spans="2:8" ht="15.75" hidden="1" thickBot="1" x14ac:dyDescent="0.3">
      <c r="B19" s="59"/>
      <c r="C19" s="60"/>
      <c r="D19" s="60"/>
      <c r="E19" s="60"/>
      <c r="F19" s="60"/>
      <c r="G19" s="60"/>
      <c r="H19" s="61"/>
    </row>
    <row r="20" spans="2:8" ht="15.75" hidden="1" thickBot="1" x14ac:dyDescent="0.3">
      <c r="B20" s="26" t="s">
        <v>9</v>
      </c>
      <c r="C20" s="40" t="str">
        <f t="shared" ref="C20:H20" si="3">IF(C4="Einblenden",C18,"")</f>
        <v/>
      </c>
      <c r="D20" s="41" t="str">
        <f t="shared" si="3"/>
        <v/>
      </c>
      <c r="E20" s="41">
        <f t="shared" si="3"/>
        <v>3</v>
      </c>
      <c r="F20" s="41" t="str">
        <f t="shared" si="3"/>
        <v/>
      </c>
      <c r="G20" s="41">
        <f t="shared" si="3"/>
        <v>3.2142857142857144</v>
      </c>
      <c r="H20" s="42" t="str">
        <f t="shared" si="3"/>
        <v/>
      </c>
    </row>
    <row r="21" spans="2:8" ht="15.75" thickBot="1" x14ac:dyDescent="0.3">
      <c r="C21" s="73"/>
      <c r="D21" s="73"/>
      <c r="E21" s="73"/>
      <c r="F21" s="73"/>
      <c r="G21" s="73"/>
      <c r="H21" s="73"/>
    </row>
    <row r="22" spans="2:8" ht="15.75" thickBot="1" x14ac:dyDescent="0.3">
      <c r="B22" s="16" t="s">
        <v>11</v>
      </c>
      <c r="C22" s="17" t="s">
        <v>0</v>
      </c>
      <c r="D22" s="17" t="s">
        <v>14</v>
      </c>
      <c r="E22" s="18" t="s">
        <v>14</v>
      </c>
      <c r="F22" s="19" t="s">
        <v>14</v>
      </c>
    </row>
    <row r="23" spans="2:8" x14ac:dyDescent="0.25">
      <c r="B23" s="20" t="s">
        <v>25</v>
      </c>
      <c r="C23" s="33">
        <v>140</v>
      </c>
      <c r="D23" s="33">
        <v>120</v>
      </c>
      <c r="E23" s="34">
        <v>130</v>
      </c>
      <c r="F23" s="21"/>
    </row>
    <row r="24" spans="2:8" x14ac:dyDescent="0.25">
      <c r="B24" s="15" t="s">
        <v>12</v>
      </c>
      <c r="C24" s="27">
        <v>80</v>
      </c>
      <c r="D24" s="27">
        <v>90</v>
      </c>
      <c r="E24" s="35">
        <v>80</v>
      </c>
      <c r="F24" s="22"/>
    </row>
    <row r="25" spans="2:8" ht="15.75" thickBot="1" x14ac:dyDescent="0.3">
      <c r="B25" s="23" t="s">
        <v>24</v>
      </c>
      <c r="C25" s="36">
        <v>17</v>
      </c>
      <c r="D25" s="36">
        <v>17</v>
      </c>
      <c r="E25" s="37">
        <v>17</v>
      </c>
      <c r="F25" s="24"/>
    </row>
    <row r="26" spans="2:8" ht="15.75" thickBot="1" x14ac:dyDescent="0.3">
      <c r="B26" s="25" t="s">
        <v>23</v>
      </c>
      <c r="C26" s="38">
        <f>3.14*(C25*0.02554+2*C24/100*C23/1000)</f>
        <v>2.0666852000000002</v>
      </c>
      <c r="D26" s="38">
        <f>3.14*(D25*0.02554+2*D24/100*D23/1000)</f>
        <v>2.0415652</v>
      </c>
      <c r="E26" s="39">
        <f>3.14*(E25*0.02554+2*E24/100*E23/1000)</f>
        <v>2.0164452000000002</v>
      </c>
      <c r="F26" s="44">
        <v>2.0415652</v>
      </c>
      <c r="G26" s="76" t="s">
        <v>20</v>
      </c>
      <c r="H26" s="77"/>
    </row>
    <row r="27" spans="2:8" ht="15.75" thickBot="1" x14ac:dyDescent="0.3"/>
    <row r="28" spans="2:8" ht="16.5" thickBot="1" x14ac:dyDescent="0.3">
      <c r="B28" s="72" t="s">
        <v>32</v>
      </c>
      <c r="C28" s="65" t="str">
        <f t="shared" ref="C28:H28" si="4">C$5</f>
        <v>XTZ 750</v>
      </c>
      <c r="D28" s="66" t="str">
        <f t="shared" si="4"/>
        <v>XTZ 850 3VD</v>
      </c>
      <c r="E28" s="67" t="str">
        <f t="shared" si="4"/>
        <v>XT(Z) 660/600</v>
      </c>
      <c r="F28" s="68" t="str">
        <f t="shared" si="4"/>
        <v>XT(Z) 660/600</v>
      </c>
      <c r="G28" s="69" t="str">
        <f t="shared" si="4"/>
        <v>XT(Z) 660/600</v>
      </c>
      <c r="H28" s="70" t="str">
        <f t="shared" si="4"/>
        <v>XT(Z) 660/600</v>
      </c>
    </row>
    <row r="29" spans="2:8" ht="16.5" thickBot="1" x14ac:dyDescent="0.3">
      <c r="B29" s="71" t="s">
        <v>1</v>
      </c>
      <c r="C29" s="50" t="str">
        <f t="shared" ref="C29:H29" si="5">C6</f>
        <v>orig</v>
      </c>
      <c r="D29" s="51" t="str">
        <f t="shared" si="5"/>
        <v>kurz</v>
      </c>
      <c r="E29" s="52" t="str">
        <f t="shared" si="5"/>
        <v>orig</v>
      </c>
      <c r="F29" s="53" t="str">
        <f t="shared" si="5"/>
        <v>lang</v>
      </c>
      <c r="G29" s="54" t="str">
        <f t="shared" si="5"/>
        <v>kurz</v>
      </c>
      <c r="H29" s="55" t="str">
        <f t="shared" si="5"/>
        <v>ultra kurz</v>
      </c>
    </row>
    <row r="30" spans="2:8" ht="15.75" thickBot="1" x14ac:dyDescent="0.3">
      <c r="B30" s="11" t="s">
        <v>10</v>
      </c>
      <c r="C30" s="12" t="s">
        <v>13</v>
      </c>
      <c r="D30" s="12" t="s">
        <v>13</v>
      </c>
      <c r="E30" s="12" t="s">
        <v>13</v>
      </c>
      <c r="F30" s="12" t="s">
        <v>13</v>
      </c>
      <c r="G30" s="12" t="s">
        <v>13</v>
      </c>
      <c r="H30" s="13" t="s">
        <v>13</v>
      </c>
    </row>
    <row r="31" spans="2:8" x14ac:dyDescent="0.25">
      <c r="B31" s="4">
        <v>1000</v>
      </c>
      <c r="C31" s="9" t="e">
        <f>$B31/C$7/C$14/C$20*$C$26*60/1000</f>
        <v>#VALUE!</v>
      </c>
      <c r="D31" s="9" t="e">
        <f>$B31/D$7/D$14/D$20*$C$26*60/1000</f>
        <v>#VALUE!</v>
      </c>
      <c r="E31" s="9">
        <f>$B31/E$7/E$14/E$20*$F$26*60/1000</f>
        <v>7.5697634408602141</v>
      </c>
      <c r="F31" s="9" t="e">
        <f>$B31/F$7/F$14/F$20*$F$26*60/1000</f>
        <v>#VALUE!</v>
      </c>
      <c r="G31" s="9">
        <f>$B31/G$7/G$14/G$20*$F$26*60/1000</f>
        <v>7.065112544802866</v>
      </c>
      <c r="H31" s="10" t="e">
        <f>$B31/H$7/H$14/H$20*$F$26*60/1000</f>
        <v>#VALUE!</v>
      </c>
    </row>
    <row r="32" spans="2:8" x14ac:dyDescent="0.25">
      <c r="B32" s="3">
        <v>2000</v>
      </c>
      <c r="C32" s="2" t="e">
        <f t="shared" ref="C32:D40" si="6">$B32/C$7/C$14/C$20*$C$26*60/1000</f>
        <v>#VALUE!</v>
      </c>
      <c r="D32" s="2" t="e">
        <f t="shared" si="6"/>
        <v>#VALUE!</v>
      </c>
      <c r="E32" s="2">
        <f t="shared" ref="E32:H40" si="7">$B32/E$7/E$14/E$20*$F$26*60/1000</f>
        <v>15.139526881720428</v>
      </c>
      <c r="F32" s="2" t="e">
        <f t="shared" si="7"/>
        <v>#VALUE!</v>
      </c>
      <c r="G32" s="2">
        <f t="shared" si="7"/>
        <v>14.130225089605732</v>
      </c>
      <c r="H32" s="6" t="e">
        <f t="shared" si="7"/>
        <v>#VALUE!</v>
      </c>
    </row>
    <row r="33" spans="2:8" x14ac:dyDescent="0.25">
      <c r="B33" s="3">
        <v>3000</v>
      </c>
      <c r="C33" s="2" t="e">
        <f t="shared" si="6"/>
        <v>#VALUE!</v>
      </c>
      <c r="D33" s="2" t="e">
        <f t="shared" si="6"/>
        <v>#VALUE!</v>
      </c>
      <c r="E33" s="2">
        <f t="shared" si="7"/>
        <v>22.709290322580642</v>
      </c>
      <c r="F33" s="2" t="e">
        <f t="shared" si="7"/>
        <v>#VALUE!</v>
      </c>
      <c r="G33" s="2">
        <f t="shared" si="7"/>
        <v>21.195337634408595</v>
      </c>
      <c r="H33" s="6" t="e">
        <f t="shared" si="7"/>
        <v>#VALUE!</v>
      </c>
    </row>
    <row r="34" spans="2:8" x14ac:dyDescent="0.25">
      <c r="B34" s="3">
        <v>4000</v>
      </c>
      <c r="C34" s="2" t="e">
        <f t="shared" si="6"/>
        <v>#VALUE!</v>
      </c>
      <c r="D34" s="2" t="e">
        <f t="shared" si="6"/>
        <v>#VALUE!</v>
      </c>
      <c r="E34" s="2">
        <f t="shared" si="7"/>
        <v>30.279053763440857</v>
      </c>
      <c r="F34" s="2" t="e">
        <f t="shared" si="7"/>
        <v>#VALUE!</v>
      </c>
      <c r="G34" s="2">
        <f t="shared" si="7"/>
        <v>28.260450179211464</v>
      </c>
      <c r="H34" s="6" t="e">
        <f t="shared" si="7"/>
        <v>#VALUE!</v>
      </c>
    </row>
    <row r="35" spans="2:8" x14ac:dyDescent="0.25">
      <c r="B35" s="3">
        <v>5000</v>
      </c>
      <c r="C35" s="2" t="e">
        <f t="shared" si="6"/>
        <v>#VALUE!</v>
      </c>
      <c r="D35" s="2" t="e">
        <f t="shared" si="6"/>
        <v>#VALUE!</v>
      </c>
      <c r="E35" s="2">
        <f t="shared" si="7"/>
        <v>37.848817204301071</v>
      </c>
      <c r="F35" s="2" t="e">
        <f t="shared" si="7"/>
        <v>#VALUE!</v>
      </c>
      <c r="G35" s="2">
        <f t="shared" si="7"/>
        <v>35.32556272401434</v>
      </c>
      <c r="H35" s="6" t="e">
        <f t="shared" si="7"/>
        <v>#VALUE!</v>
      </c>
    </row>
    <row r="36" spans="2:8" x14ac:dyDescent="0.25">
      <c r="B36" s="3">
        <v>6000</v>
      </c>
      <c r="C36" s="2" t="e">
        <f t="shared" si="6"/>
        <v>#VALUE!</v>
      </c>
      <c r="D36" s="2" t="e">
        <f t="shared" si="6"/>
        <v>#VALUE!</v>
      </c>
      <c r="E36" s="2">
        <f t="shared" si="7"/>
        <v>45.418580645161285</v>
      </c>
      <c r="F36" s="2" t="e">
        <f t="shared" si="7"/>
        <v>#VALUE!</v>
      </c>
      <c r="G36" s="2">
        <f t="shared" si="7"/>
        <v>42.390675268817191</v>
      </c>
      <c r="H36" s="6" t="e">
        <f t="shared" si="7"/>
        <v>#VALUE!</v>
      </c>
    </row>
    <row r="37" spans="2:8" x14ac:dyDescent="0.25">
      <c r="B37" s="3">
        <v>7000</v>
      </c>
      <c r="C37" s="2" t="e">
        <f t="shared" si="6"/>
        <v>#VALUE!</v>
      </c>
      <c r="D37" s="2" t="e">
        <f t="shared" si="6"/>
        <v>#VALUE!</v>
      </c>
      <c r="E37" s="2">
        <f t="shared" si="7"/>
        <v>52.988344086021506</v>
      </c>
      <c r="F37" s="2" t="e">
        <f t="shared" si="7"/>
        <v>#VALUE!</v>
      </c>
      <c r="G37" s="2">
        <f t="shared" si="7"/>
        <v>49.455787813620063</v>
      </c>
      <c r="H37" s="6" t="e">
        <f t="shared" si="7"/>
        <v>#VALUE!</v>
      </c>
    </row>
    <row r="38" spans="2:8" x14ac:dyDescent="0.25">
      <c r="B38" s="3">
        <v>8000</v>
      </c>
      <c r="C38" s="2" t="e">
        <f t="shared" si="6"/>
        <v>#VALUE!</v>
      </c>
      <c r="D38" s="2" t="e">
        <f t="shared" si="6"/>
        <v>#VALUE!</v>
      </c>
      <c r="E38" s="2">
        <f t="shared" si="7"/>
        <v>60.558107526881713</v>
      </c>
      <c r="F38" s="2" t="e">
        <f t="shared" si="7"/>
        <v>#VALUE!</v>
      </c>
      <c r="G38" s="2">
        <f t="shared" si="7"/>
        <v>56.520900358422928</v>
      </c>
      <c r="H38" s="6" t="e">
        <f t="shared" si="7"/>
        <v>#VALUE!</v>
      </c>
    </row>
    <row r="39" spans="2:8" x14ac:dyDescent="0.25">
      <c r="B39" s="3">
        <v>9000</v>
      </c>
      <c r="C39" s="2" t="e">
        <f t="shared" si="6"/>
        <v>#VALUE!</v>
      </c>
      <c r="D39" s="2" t="e">
        <f t="shared" si="6"/>
        <v>#VALUE!</v>
      </c>
      <c r="E39" s="2">
        <f t="shared" si="7"/>
        <v>68.127870967741927</v>
      </c>
      <c r="F39" s="2" t="e">
        <f t="shared" si="7"/>
        <v>#VALUE!</v>
      </c>
      <c r="G39" s="2">
        <f t="shared" si="7"/>
        <v>63.586012903225793</v>
      </c>
      <c r="H39" s="6" t="e">
        <f t="shared" si="7"/>
        <v>#VALUE!</v>
      </c>
    </row>
    <row r="40" spans="2:8" ht="15.75" thickBot="1" x14ac:dyDescent="0.3">
      <c r="B40" s="5">
        <v>10000</v>
      </c>
      <c r="C40" s="7" t="e">
        <f t="shared" si="6"/>
        <v>#VALUE!</v>
      </c>
      <c r="D40" s="7" t="e">
        <f t="shared" si="6"/>
        <v>#VALUE!</v>
      </c>
      <c r="E40" s="7">
        <f t="shared" si="7"/>
        <v>75.697634408602141</v>
      </c>
      <c r="F40" s="7" t="e">
        <f t="shared" si="7"/>
        <v>#VALUE!</v>
      </c>
      <c r="G40" s="7">
        <f t="shared" si="7"/>
        <v>70.651125448028679</v>
      </c>
      <c r="H40" s="8" t="e">
        <f t="shared" si="7"/>
        <v>#VALUE!</v>
      </c>
    </row>
    <row r="41" spans="2:8" ht="15.75" thickBot="1" x14ac:dyDescent="0.3"/>
    <row r="42" spans="2:8" ht="16.5" thickBot="1" x14ac:dyDescent="0.3">
      <c r="B42" s="72" t="s">
        <v>32</v>
      </c>
      <c r="C42" s="65" t="str">
        <f t="shared" ref="C42:H42" si="8">C$5</f>
        <v>XTZ 750</v>
      </c>
      <c r="D42" s="66" t="str">
        <f t="shared" si="8"/>
        <v>XTZ 850 3VD</v>
      </c>
      <c r="E42" s="67" t="str">
        <f t="shared" si="8"/>
        <v>XT(Z) 660/600</v>
      </c>
      <c r="F42" s="68" t="str">
        <f t="shared" si="8"/>
        <v>XT(Z) 660/600</v>
      </c>
      <c r="G42" s="69" t="str">
        <f t="shared" si="8"/>
        <v>XT(Z) 660/600</v>
      </c>
      <c r="H42" s="70" t="str">
        <f t="shared" si="8"/>
        <v>XT(Z) 660/600</v>
      </c>
    </row>
    <row r="43" spans="2:8" ht="16.5" thickBot="1" x14ac:dyDescent="0.3">
      <c r="B43" s="49" t="s">
        <v>2</v>
      </c>
      <c r="C43" s="65" t="str">
        <f>C$6</f>
        <v>orig</v>
      </c>
      <c r="D43" s="66" t="str">
        <f>D$6</f>
        <v>kurz</v>
      </c>
      <c r="E43" s="67" t="str">
        <f t="shared" ref="E43:H43" si="9">E$6</f>
        <v>orig</v>
      </c>
      <c r="F43" s="68" t="str">
        <f t="shared" si="9"/>
        <v>lang</v>
      </c>
      <c r="G43" s="69" t="str">
        <f t="shared" si="9"/>
        <v>kurz</v>
      </c>
      <c r="H43" s="70" t="str">
        <f t="shared" si="9"/>
        <v>ultra kurz</v>
      </c>
    </row>
    <row r="44" spans="2:8" ht="15.75" thickBot="1" x14ac:dyDescent="0.3">
      <c r="B44" s="11" t="s">
        <v>10</v>
      </c>
      <c r="C44" s="12" t="s">
        <v>13</v>
      </c>
      <c r="D44" s="12" t="s">
        <v>13</v>
      </c>
      <c r="E44" s="12" t="s">
        <v>13</v>
      </c>
      <c r="F44" s="12" t="s">
        <v>13</v>
      </c>
      <c r="G44" s="12" t="s">
        <v>13</v>
      </c>
      <c r="H44" s="13" t="s">
        <v>13</v>
      </c>
    </row>
    <row r="45" spans="2:8" x14ac:dyDescent="0.25">
      <c r="B45" s="4">
        <v>1000</v>
      </c>
      <c r="C45" s="9" t="e">
        <f>$B45/C$8/C$14/C$20*$C$26*60/1000</f>
        <v>#VALUE!</v>
      </c>
      <c r="D45" s="9" t="e">
        <f>$B45/D$8/D$14/D$20*$C$26*60/1000</f>
        <v>#VALUE!</v>
      </c>
      <c r="E45" s="9">
        <f>$B45/E$8/E$14/E$20*$F$26*60/1000</f>
        <v>12.31254732510288</v>
      </c>
      <c r="F45" s="9" t="e">
        <f>$B45/F$8/F$14/F$20*$F$26*60/1000</f>
        <v>#VALUE!</v>
      </c>
      <c r="G45" s="9">
        <f>$B45/G$8/G$14/G$20*$F$26*60/1000</f>
        <v>11.491710836762689</v>
      </c>
      <c r="H45" s="10" t="e">
        <f>$B45/H$8/H$14/H$20*$F$26*60/1000</f>
        <v>#VALUE!</v>
      </c>
    </row>
    <row r="46" spans="2:8" x14ac:dyDescent="0.25">
      <c r="B46" s="3">
        <v>2000</v>
      </c>
      <c r="C46" s="2" t="e">
        <f t="shared" ref="C46:D54" si="10">$B46/C$8/C$14/C$20*$C$26*60/1000</f>
        <v>#VALUE!</v>
      </c>
      <c r="D46" s="2" t="e">
        <f t="shared" si="10"/>
        <v>#VALUE!</v>
      </c>
      <c r="E46" s="2">
        <f t="shared" ref="E46:H54" si="11">$B46/E$8/E$14/E$20*$F$26*60/1000</f>
        <v>24.62509465020576</v>
      </c>
      <c r="F46" s="2" t="e">
        <f t="shared" si="11"/>
        <v>#VALUE!</v>
      </c>
      <c r="G46" s="2">
        <f t="shared" si="11"/>
        <v>22.983421673525378</v>
      </c>
      <c r="H46" s="6" t="e">
        <f t="shared" si="11"/>
        <v>#VALUE!</v>
      </c>
    </row>
    <row r="47" spans="2:8" x14ac:dyDescent="0.25">
      <c r="B47" s="3">
        <v>3000</v>
      </c>
      <c r="C47" s="2" t="e">
        <f t="shared" si="10"/>
        <v>#VALUE!</v>
      </c>
      <c r="D47" s="2" t="e">
        <f t="shared" si="10"/>
        <v>#VALUE!</v>
      </c>
      <c r="E47" s="2">
        <f t="shared" si="11"/>
        <v>36.937641975308637</v>
      </c>
      <c r="F47" s="2" t="e">
        <f t="shared" si="11"/>
        <v>#VALUE!</v>
      </c>
      <c r="G47" s="2">
        <f t="shared" si="11"/>
        <v>34.475132510288063</v>
      </c>
      <c r="H47" s="6" t="e">
        <f t="shared" si="11"/>
        <v>#VALUE!</v>
      </c>
    </row>
    <row r="48" spans="2:8" x14ac:dyDescent="0.25">
      <c r="B48" s="3">
        <v>4000</v>
      </c>
      <c r="C48" s="2" t="e">
        <f t="shared" si="10"/>
        <v>#VALUE!</v>
      </c>
      <c r="D48" s="2" t="e">
        <f t="shared" si="10"/>
        <v>#VALUE!</v>
      </c>
      <c r="E48" s="2">
        <f t="shared" si="11"/>
        <v>49.25018930041152</v>
      </c>
      <c r="F48" s="2" t="e">
        <f t="shared" si="11"/>
        <v>#VALUE!</v>
      </c>
      <c r="G48" s="2">
        <f t="shared" si="11"/>
        <v>45.966843347050755</v>
      </c>
      <c r="H48" s="6" t="e">
        <f t="shared" si="11"/>
        <v>#VALUE!</v>
      </c>
    </row>
    <row r="49" spans="2:8" x14ac:dyDescent="0.25">
      <c r="B49" s="3">
        <v>5000</v>
      </c>
      <c r="C49" s="2" t="e">
        <f t="shared" si="10"/>
        <v>#VALUE!</v>
      </c>
      <c r="D49" s="2" t="e">
        <f t="shared" si="10"/>
        <v>#VALUE!</v>
      </c>
      <c r="E49" s="2">
        <f t="shared" si="11"/>
        <v>61.562736625514404</v>
      </c>
      <c r="F49" s="2" t="e">
        <f t="shared" si="11"/>
        <v>#VALUE!</v>
      </c>
      <c r="G49" s="2">
        <f t="shared" si="11"/>
        <v>57.45855418381344</v>
      </c>
      <c r="H49" s="6" t="e">
        <f t="shared" si="11"/>
        <v>#VALUE!</v>
      </c>
    </row>
    <row r="50" spans="2:8" x14ac:dyDescent="0.25">
      <c r="B50" s="3">
        <v>6000</v>
      </c>
      <c r="C50" s="2" t="e">
        <f t="shared" si="10"/>
        <v>#VALUE!</v>
      </c>
      <c r="D50" s="2" t="e">
        <f t="shared" si="10"/>
        <v>#VALUE!</v>
      </c>
      <c r="E50" s="2">
        <f t="shared" si="11"/>
        <v>73.875283950617273</v>
      </c>
      <c r="F50" s="2" t="e">
        <f t="shared" si="11"/>
        <v>#VALUE!</v>
      </c>
      <c r="G50" s="2">
        <f t="shared" si="11"/>
        <v>68.950265020576126</v>
      </c>
      <c r="H50" s="6" t="e">
        <f t="shared" si="11"/>
        <v>#VALUE!</v>
      </c>
    </row>
    <row r="51" spans="2:8" x14ac:dyDescent="0.25">
      <c r="B51" s="3">
        <v>7000</v>
      </c>
      <c r="C51" s="2" t="e">
        <f t="shared" si="10"/>
        <v>#VALUE!</v>
      </c>
      <c r="D51" s="2" t="e">
        <f t="shared" si="10"/>
        <v>#VALUE!</v>
      </c>
      <c r="E51" s="2">
        <f t="shared" si="11"/>
        <v>86.187831275720185</v>
      </c>
      <c r="F51" s="2" t="e">
        <f t="shared" si="11"/>
        <v>#VALUE!</v>
      </c>
      <c r="G51" s="2">
        <f t="shared" si="11"/>
        <v>80.441975857338804</v>
      </c>
      <c r="H51" s="6" t="e">
        <f t="shared" si="11"/>
        <v>#VALUE!</v>
      </c>
    </row>
    <row r="52" spans="2:8" x14ac:dyDescent="0.25">
      <c r="B52" s="3">
        <v>8000</v>
      </c>
      <c r="C52" s="2" t="e">
        <f t="shared" si="10"/>
        <v>#VALUE!</v>
      </c>
      <c r="D52" s="2" t="e">
        <f t="shared" si="10"/>
        <v>#VALUE!</v>
      </c>
      <c r="E52" s="2">
        <f t="shared" si="11"/>
        <v>98.500378600823041</v>
      </c>
      <c r="F52" s="2" t="e">
        <f t="shared" si="11"/>
        <v>#VALUE!</v>
      </c>
      <c r="G52" s="2">
        <f t="shared" si="11"/>
        <v>91.93368669410151</v>
      </c>
      <c r="H52" s="6" t="e">
        <f t="shared" si="11"/>
        <v>#VALUE!</v>
      </c>
    </row>
    <row r="53" spans="2:8" x14ac:dyDescent="0.25">
      <c r="B53" s="3">
        <v>9000</v>
      </c>
      <c r="C53" s="2" t="e">
        <f t="shared" si="10"/>
        <v>#VALUE!</v>
      </c>
      <c r="D53" s="2" t="e">
        <f t="shared" si="10"/>
        <v>#VALUE!</v>
      </c>
      <c r="E53" s="2">
        <f t="shared" si="11"/>
        <v>110.81292592592592</v>
      </c>
      <c r="F53" s="2" t="e">
        <f t="shared" si="11"/>
        <v>#VALUE!</v>
      </c>
      <c r="G53" s="2">
        <f t="shared" si="11"/>
        <v>103.42539753086419</v>
      </c>
      <c r="H53" s="6" t="e">
        <f t="shared" si="11"/>
        <v>#VALUE!</v>
      </c>
    </row>
    <row r="54" spans="2:8" ht="15.75" thickBot="1" x14ac:dyDescent="0.3">
      <c r="B54" s="5">
        <v>10000</v>
      </c>
      <c r="C54" s="7" t="e">
        <f t="shared" si="10"/>
        <v>#VALUE!</v>
      </c>
      <c r="D54" s="7" t="e">
        <f t="shared" si="10"/>
        <v>#VALUE!</v>
      </c>
      <c r="E54" s="7">
        <f t="shared" si="11"/>
        <v>123.12547325102881</v>
      </c>
      <c r="F54" s="7" t="e">
        <f t="shared" si="11"/>
        <v>#VALUE!</v>
      </c>
      <c r="G54" s="7">
        <f t="shared" si="11"/>
        <v>114.91710836762688</v>
      </c>
      <c r="H54" s="8" t="e">
        <f t="shared" si="11"/>
        <v>#VALUE!</v>
      </c>
    </row>
    <row r="55" spans="2:8" ht="15.75" thickBot="1" x14ac:dyDescent="0.3"/>
    <row r="56" spans="2:8" ht="16.5" thickBot="1" x14ac:dyDescent="0.3">
      <c r="B56" s="72" t="s">
        <v>32</v>
      </c>
      <c r="C56" s="65" t="str">
        <f t="shared" ref="C56:H56" si="12">C$5</f>
        <v>XTZ 750</v>
      </c>
      <c r="D56" s="66" t="str">
        <f t="shared" si="12"/>
        <v>XTZ 850 3VD</v>
      </c>
      <c r="E56" s="67" t="str">
        <f t="shared" si="12"/>
        <v>XT(Z) 660/600</v>
      </c>
      <c r="F56" s="68" t="str">
        <f t="shared" si="12"/>
        <v>XT(Z) 660/600</v>
      </c>
      <c r="G56" s="69" t="str">
        <f t="shared" si="12"/>
        <v>XT(Z) 660/600</v>
      </c>
      <c r="H56" s="70" t="str">
        <f t="shared" si="12"/>
        <v>XT(Z) 660/600</v>
      </c>
    </row>
    <row r="57" spans="2:8" ht="16.5" thickBot="1" x14ac:dyDescent="0.3">
      <c r="B57" s="49" t="s">
        <v>3</v>
      </c>
      <c r="C57" s="65" t="str">
        <f>C$6</f>
        <v>orig</v>
      </c>
      <c r="D57" s="66" t="str">
        <f>D$6</f>
        <v>kurz</v>
      </c>
      <c r="E57" s="67" t="str">
        <f t="shared" ref="E57:H57" si="13">E$6</f>
        <v>orig</v>
      </c>
      <c r="F57" s="68" t="str">
        <f t="shared" si="13"/>
        <v>lang</v>
      </c>
      <c r="G57" s="69" t="str">
        <f t="shared" si="13"/>
        <v>kurz</v>
      </c>
      <c r="H57" s="70" t="str">
        <f t="shared" si="13"/>
        <v>ultra kurz</v>
      </c>
    </row>
    <row r="58" spans="2:8" ht="15.75" thickBot="1" x14ac:dyDescent="0.3">
      <c r="B58" s="11" t="s">
        <v>10</v>
      </c>
      <c r="C58" s="12" t="s">
        <v>13</v>
      </c>
      <c r="D58" s="12" t="s">
        <v>13</v>
      </c>
      <c r="E58" s="12" t="s">
        <v>13</v>
      </c>
      <c r="F58" s="12" t="s">
        <v>13</v>
      </c>
      <c r="G58" s="12" t="s">
        <v>13</v>
      </c>
      <c r="H58" s="13" t="s">
        <v>13</v>
      </c>
    </row>
    <row r="59" spans="2:8" x14ac:dyDescent="0.25">
      <c r="B59" s="4">
        <v>1000</v>
      </c>
      <c r="C59" s="9" t="e">
        <f>$B59/C$9/C$14/C$20*$C$26*60/1000</f>
        <v>#VALUE!</v>
      </c>
      <c r="D59" s="9" t="e">
        <f>$B59/D$9/D$14/D$20*$C$26*60/1000</f>
        <v>#VALUE!</v>
      </c>
      <c r="E59" s="9">
        <f>$B59/E$9/E$14/E$20*$F$26*60/1000</f>
        <v>16.296018518518519</v>
      </c>
      <c r="F59" s="9" t="e">
        <f>$B59/F$9/F$14/F$20*$F$26*60/1000</f>
        <v>#VALUE!</v>
      </c>
      <c r="G59" s="9">
        <f>$B59/G$9/G$14/G$20*$F$26*60/1000</f>
        <v>15.209617283950616</v>
      </c>
      <c r="H59" s="10" t="e">
        <f>$B59/H$9/H$14/H$20*$F$26*60/1000</f>
        <v>#VALUE!</v>
      </c>
    </row>
    <row r="60" spans="2:8" x14ac:dyDescent="0.25">
      <c r="B60" s="3">
        <v>2000</v>
      </c>
      <c r="C60" s="2" t="e">
        <f t="shared" ref="C60:D68" si="14">$B60/C$9/C$14/C$20*$C$26*60/1000</f>
        <v>#VALUE!</v>
      </c>
      <c r="D60" s="2" t="e">
        <f t="shared" si="14"/>
        <v>#VALUE!</v>
      </c>
      <c r="E60" s="2">
        <f t="shared" ref="E60:H68" si="15">$B60/E$9/E$14/E$20*$F$26*60/1000</f>
        <v>32.592037037037038</v>
      </c>
      <c r="F60" s="2" t="e">
        <f t="shared" si="15"/>
        <v>#VALUE!</v>
      </c>
      <c r="G60" s="2">
        <f t="shared" si="15"/>
        <v>30.419234567901231</v>
      </c>
      <c r="H60" s="6" t="e">
        <f t="shared" si="15"/>
        <v>#VALUE!</v>
      </c>
    </row>
    <row r="61" spans="2:8" x14ac:dyDescent="0.25">
      <c r="B61" s="3">
        <v>3000</v>
      </c>
      <c r="C61" s="2" t="e">
        <f t="shared" si="14"/>
        <v>#VALUE!</v>
      </c>
      <c r="D61" s="2" t="e">
        <f t="shared" si="14"/>
        <v>#VALUE!</v>
      </c>
      <c r="E61" s="2">
        <f t="shared" si="15"/>
        <v>48.888055555555553</v>
      </c>
      <c r="F61" s="2" t="e">
        <f t="shared" si="15"/>
        <v>#VALUE!</v>
      </c>
      <c r="G61" s="2">
        <f t="shared" si="15"/>
        <v>45.628851851851849</v>
      </c>
      <c r="H61" s="6" t="e">
        <f t="shared" si="15"/>
        <v>#VALUE!</v>
      </c>
    </row>
    <row r="62" spans="2:8" x14ac:dyDescent="0.25">
      <c r="B62" s="3">
        <v>4000</v>
      </c>
      <c r="C62" s="2" t="e">
        <f t="shared" si="14"/>
        <v>#VALUE!</v>
      </c>
      <c r="D62" s="2" t="e">
        <f t="shared" si="14"/>
        <v>#VALUE!</v>
      </c>
      <c r="E62" s="2">
        <f t="shared" si="15"/>
        <v>65.184074074074076</v>
      </c>
      <c r="F62" s="2" t="e">
        <f t="shared" si="15"/>
        <v>#VALUE!</v>
      </c>
      <c r="G62" s="2">
        <f t="shared" si="15"/>
        <v>60.838469135802463</v>
      </c>
      <c r="H62" s="6" t="e">
        <f t="shared" si="15"/>
        <v>#VALUE!</v>
      </c>
    </row>
    <row r="63" spans="2:8" x14ac:dyDescent="0.25">
      <c r="B63" s="3">
        <v>5000</v>
      </c>
      <c r="C63" s="2" t="e">
        <f t="shared" si="14"/>
        <v>#VALUE!</v>
      </c>
      <c r="D63" s="2" t="e">
        <f t="shared" si="14"/>
        <v>#VALUE!</v>
      </c>
      <c r="E63" s="2">
        <f t="shared" si="15"/>
        <v>81.480092592592584</v>
      </c>
      <c r="F63" s="2" t="e">
        <f t="shared" si="15"/>
        <v>#VALUE!</v>
      </c>
      <c r="G63" s="2">
        <f t="shared" si="15"/>
        <v>76.048086419753076</v>
      </c>
      <c r="H63" s="6" t="e">
        <f t="shared" si="15"/>
        <v>#VALUE!</v>
      </c>
    </row>
    <row r="64" spans="2:8" x14ac:dyDescent="0.25">
      <c r="B64" s="3">
        <v>6000</v>
      </c>
      <c r="C64" s="2" t="e">
        <f t="shared" si="14"/>
        <v>#VALUE!</v>
      </c>
      <c r="D64" s="2" t="e">
        <f t="shared" si="14"/>
        <v>#VALUE!</v>
      </c>
      <c r="E64" s="2">
        <f t="shared" si="15"/>
        <v>97.776111111111106</v>
      </c>
      <c r="F64" s="2" t="e">
        <f t="shared" si="15"/>
        <v>#VALUE!</v>
      </c>
      <c r="G64" s="2">
        <f t="shared" si="15"/>
        <v>91.257703703703697</v>
      </c>
      <c r="H64" s="6" t="e">
        <f t="shared" si="15"/>
        <v>#VALUE!</v>
      </c>
    </row>
    <row r="65" spans="2:8" x14ac:dyDescent="0.25">
      <c r="B65" s="3">
        <v>7000</v>
      </c>
      <c r="C65" s="2" t="e">
        <f t="shared" si="14"/>
        <v>#VALUE!</v>
      </c>
      <c r="D65" s="2" t="e">
        <f t="shared" si="14"/>
        <v>#VALUE!</v>
      </c>
      <c r="E65" s="2">
        <f t="shared" si="15"/>
        <v>114.07212962962961</v>
      </c>
      <c r="F65" s="2" t="e">
        <f t="shared" si="15"/>
        <v>#VALUE!</v>
      </c>
      <c r="G65" s="2">
        <f t="shared" si="15"/>
        <v>106.46732098765432</v>
      </c>
      <c r="H65" s="6" t="e">
        <f t="shared" si="15"/>
        <v>#VALUE!</v>
      </c>
    </row>
    <row r="66" spans="2:8" x14ac:dyDescent="0.25">
      <c r="B66" s="3">
        <v>8000</v>
      </c>
      <c r="C66" s="2" t="e">
        <f t="shared" si="14"/>
        <v>#VALUE!</v>
      </c>
      <c r="D66" s="2" t="e">
        <f t="shared" si="14"/>
        <v>#VALUE!</v>
      </c>
      <c r="E66" s="2">
        <f t="shared" si="15"/>
        <v>130.36814814814815</v>
      </c>
      <c r="F66" s="2" t="e">
        <f t="shared" si="15"/>
        <v>#VALUE!</v>
      </c>
      <c r="G66" s="2">
        <f t="shared" si="15"/>
        <v>121.67693827160493</v>
      </c>
      <c r="H66" s="6" t="e">
        <f t="shared" si="15"/>
        <v>#VALUE!</v>
      </c>
    </row>
    <row r="67" spans="2:8" x14ac:dyDescent="0.25">
      <c r="B67" s="3">
        <v>9000</v>
      </c>
      <c r="C67" s="2" t="e">
        <f t="shared" si="14"/>
        <v>#VALUE!</v>
      </c>
      <c r="D67" s="2" t="e">
        <f t="shared" si="14"/>
        <v>#VALUE!</v>
      </c>
      <c r="E67" s="2">
        <f t="shared" si="15"/>
        <v>146.66416666666666</v>
      </c>
      <c r="F67" s="2" t="e">
        <f t="shared" si="15"/>
        <v>#VALUE!</v>
      </c>
      <c r="G67" s="2">
        <f t="shared" si="15"/>
        <v>136.88655555555556</v>
      </c>
      <c r="H67" s="6" t="e">
        <f t="shared" si="15"/>
        <v>#VALUE!</v>
      </c>
    </row>
    <row r="68" spans="2:8" ht="15.75" thickBot="1" x14ac:dyDescent="0.3">
      <c r="B68" s="5">
        <v>10000</v>
      </c>
      <c r="C68" s="7" t="e">
        <f t="shared" si="14"/>
        <v>#VALUE!</v>
      </c>
      <c r="D68" s="7" t="e">
        <f t="shared" si="14"/>
        <v>#VALUE!</v>
      </c>
      <c r="E68" s="7">
        <f t="shared" si="15"/>
        <v>162.96018518518517</v>
      </c>
      <c r="F68" s="7" t="e">
        <f t="shared" si="15"/>
        <v>#VALUE!</v>
      </c>
      <c r="G68" s="7">
        <f t="shared" si="15"/>
        <v>152.09617283950615</v>
      </c>
      <c r="H68" s="8" t="e">
        <f t="shared" si="15"/>
        <v>#VALUE!</v>
      </c>
    </row>
    <row r="69" spans="2:8" ht="15.75" thickBot="1" x14ac:dyDescent="0.3"/>
    <row r="70" spans="2:8" ht="16.5" thickBot="1" x14ac:dyDescent="0.3">
      <c r="B70" s="72" t="s">
        <v>32</v>
      </c>
      <c r="C70" s="65" t="str">
        <f t="shared" ref="C70:H70" si="16">C$5</f>
        <v>XTZ 750</v>
      </c>
      <c r="D70" s="66" t="str">
        <f t="shared" si="16"/>
        <v>XTZ 850 3VD</v>
      </c>
      <c r="E70" s="67" t="str">
        <f t="shared" si="16"/>
        <v>XT(Z) 660/600</v>
      </c>
      <c r="F70" s="68" t="str">
        <f t="shared" si="16"/>
        <v>XT(Z) 660/600</v>
      </c>
      <c r="G70" s="69" t="str">
        <f t="shared" si="16"/>
        <v>XT(Z) 660/600</v>
      </c>
      <c r="H70" s="70" t="str">
        <f t="shared" si="16"/>
        <v>XT(Z) 660/600</v>
      </c>
    </row>
    <row r="71" spans="2:8" ht="16.5" thickBot="1" x14ac:dyDescent="0.3">
      <c r="B71" s="49" t="s">
        <v>4</v>
      </c>
      <c r="C71" s="65" t="str">
        <f>C$6</f>
        <v>orig</v>
      </c>
      <c r="D71" s="66" t="str">
        <f>D$6</f>
        <v>kurz</v>
      </c>
      <c r="E71" s="67" t="str">
        <f t="shared" ref="E71:H71" si="17">E$6</f>
        <v>orig</v>
      </c>
      <c r="F71" s="68" t="str">
        <f t="shared" si="17"/>
        <v>lang</v>
      </c>
      <c r="G71" s="69" t="str">
        <f t="shared" si="17"/>
        <v>kurz</v>
      </c>
      <c r="H71" s="70" t="str">
        <f t="shared" si="17"/>
        <v>ultra kurz</v>
      </c>
    </row>
    <row r="72" spans="2:8" ht="15.75" thickBot="1" x14ac:dyDescent="0.3">
      <c r="B72" s="11" t="s">
        <v>10</v>
      </c>
      <c r="C72" s="12" t="s">
        <v>13</v>
      </c>
      <c r="D72" s="12" t="s">
        <v>13</v>
      </c>
      <c r="E72" s="12" t="s">
        <v>13</v>
      </c>
      <c r="F72" s="12" t="s">
        <v>13</v>
      </c>
      <c r="G72" s="12" t="s">
        <v>13</v>
      </c>
      <c r="H72" s="13" t="s">
        <v>13</v>
      </c>
    </row>
    <row r="73" spans="2:8" x14ac:dyDescent="0.25">
      <c r="B73" s="4">
        <v>1000</v>
      </c>
      <c r="C73" s="9" t="e">
        <f>$B73/C$10/C$14/C$20*$C$26*60/1000</f>
        <v>#VALUE!</v>
      </c>
      <c r="D73" s="9" t="e">
        <f>$B73/D$10/D$14/D$20*$C$26*60/1000</f>
        <v>#VALUE!</v>
      </c>
      <c r="E73" s="9">
        <f>$B73/E$10/E$14/E$20*$F$26*60/1000</f>
        <v>20.486423280423274</v>
      </c>
      <c r="F73" s="9" t="e">
        <f>$B73/F$10/F$14/F$20*$F$26*60/1000</f>
        <v>#VALUE!</v>
      </c>
      <c r="G73" s="9">
        <f>$B73/G$10/G$14/G$20*$F$26*60/1000</f>
        <v>19.120661728395053</v>
      </c>
      <c r="H73" s="10" t="e">
        <f>$B73/H$10/H$14/H$20*$F$26*60/1000</f>
        <v>#VALUE!</v>
      </c>
    </row>
    <row r="74" spans="2:8" x14ac:dyDescent="0.25">
      <c r="B74" s="3">
        <v>2000</v>
      </c>
      <c r="C74" s="2" t="e">
        <f t="shared" ref="C74:D82" si="18">$B74/C$10/C$14/C$20*$C$26*60/1000</f>
        <v>#VALUE!</v>
      </c>
      <c r="D74" s="2" t="e">
        <f t="shared" si="18"/>
        <v>#VALUE!</v>
      </c>
      <c r="E74" s="2">
        <f t="shared" ref="E74:H82" si="19">$B74/E$10/E$14/E$20*$F$26*60/1000</f>
        <v>40.972846560846548</v>
      </c>
      <c r="F74" s="2" t="e">
        <f t="shared" si="19"/>
        <v>#VALUE!</v>
      </c>
      <c r="G74" s="2">
        <f t="shared" si="19"/>
        <v>38.241323456790106</v>
      </c>
      <c r="H74" s="6" t="e">
        <f t="shared" si="19"/>
        <v>#VALUE!</v>
      </c>
    </row>
    <row r="75" spans="2:8" x14ac:dyDescent="0.25">
      <c r="B75" s="3">
        <v>3000</v>
      </c>
      <c r="C75" s="2" t="e">
        <f t="shared" si="18"/>
        <v>#VALUE!</v>
      </c>
      <c r="D75" s="2" t="e">
        <f t="shared" si="18"/>
        <v>#VALUE!</v>
      </c>
      <c r="E75" s="2">
        <f t="shared" si="19"/>
        <v>61.459269841269844</v>
      </c>
      <c r="F75" s="2" t="e">
        <f t="shared" si="19"/>
        <v>#VALUE!</v>
      </c>
      <c r="G75" s="2">
        <f t="shared" si="19"/>
        <v>57.361985185185183</v>
      </c>
      <c r="H75" s="6" t="e">
        <f t="shared" si="19"/>
        <v>#VALUE!</v>
      </c>
    </row>
    <row r="76" spans="2:8" x14ac:dyDescent="0.25">
      <c r="B76" s="3">
        <v>4000</v>
      </c>
      <c r="C76" s="2" t="e">
        <f t="shared" si="18"/>
        <v>#VALUE!</v>
      </c>
      <c r="D76" s="2" t="e">
        <f t="shared" si="18"/>
        <v>#VALUE!</v>
      </c>
      <c r="E76" s="2">
        <f t="shared" si="19"/>
        <v>81.945693121693097</v>
      </c>
      <c r="F76" s="2" t="e">
        <f t="shared" si="19"/>
        <v>#VALUE!</v>
      </c>
      <c r="G76" s="2">
        <f t="shared" si="19"/>
        <v>76.482646913580211</v>
      </c>
      <c r="H76" s="6" t="e">
        <f t="shared" si="19"/>
        <v>#VALUE!</v>
      </c>
    </row>
    <row r="77" spans="2:8" x14ac:dyDescent="0.25">
      <c r="B77" s="3">
        <v>5000</v>
      </c>
      <c r="C77" s="2" t="e">
        <f t="shared" si="18"/>
        <v>#VALUE!</v>
      </c>
      <c r="D77" s="2" t="e">
        <f t="shared" si="18"/>
        <v>#VALUE!</v>
      </c>
      <c r="E77" s="2">
        <f t="shared" si="19"/>
        <v>102.43211640211639</v>
      </c>
      <c r="F77" s="2" t="e">
        <f t="shared" si="19"/>
        <v>#VALUE!</v>
      </c>
      <c r="G77" s="2">
        <f t="shared" si="19"/>
        <v>95.603308641975289</v>
      </c>
      <c r="H77" s="6" t="e">
        <f t="shared" si="19"/>
        <v>#VALUE!</v>
      </c>
    </row>
    <row r="78" spans="2:8" x14ac:dyDescent="0.25">
      <c r="B78" s="3">
        <v>6000</v>
      </c>
      <c r="C78" s="2" t="e">
        <f t="shared" si="18"/>
        <v>#VALUE!</v>
      </c>
      <c r="D78" s="2" t="e">
        <f t="shared" si="18"/>
        <v>#VALUE!</v>
      </c>
      <c r="E78" s="2">
        <f t="shared" si="19"/>
        <v>122.91853968253969</v>
      </c>
      <c r="F78" s="2" t="e">
        <f t="shared" si="19"/>
        <v>#VALUE!</v>
      </c>
      <c r="G78" s="2">
        <f t="shared" si="19"/>
        <v>114.72397037037037</v>
      </c>
      <c r="H78" s="6" t="e">
        <f t="shared" si="19"/>
        <v>#VALUE!</v>
      </c>
    </row>
    <row r="79" spans="2:8" x14ac:dyDescent="0.25">
      <c r="B79" s="3">
        <v>7000</v>
      </c>
      <c r="C79" s="2" t="e">
        <f t="shared" si="18"/>
        <v>#VALUE!</v>
      </c>
      <c r="D79" s="2" t="e">
        <f t="shared" si="18"/>
        <v>#VALUE!</v>
      </c>
      <c r="E79" s="2">
        <f t="shared" si="19"/>
        <v>143.40496296296294</v>
      </c>
      <c r="F79" s="2" t="e">
        <f t="shared" si="19"/>
        <v>#VALUE!</v>
      </c>
      <c r="G79" s="2">
        <f t="shared" si="19"/>
        <v>133.8446320987654</v>
      </c>
      <c r="H79" s="6" t="e">
        <f t="shared" si="19"/>
        <v>#VALUE!</v>
      </c>
    </row>
    <row r="80" spans="2:8" x14ac:dyDescent="0.25">
      <c r="B80" s="3">
        <v>8000</v>
      </c>
      <c r="C80" s="2" t="e">
        <f t="shared" si="18"/>
        <v>#VALUE!</v>
      </c>
      <c r="D80" s="2" t="e">
        <f t="shared" si="18"/>
        <v>#VALUE!</v>
      </c>
      <c r="E80" s="2">
        <f t="shared" si="19"/>
        <v>163.89138624338619</v>
      </c>
      <c r="F80" s="2" t="e">
        <f t="shared" si="19"/>
        <v>#VALUE!</v>
      </c>
      <c r="G80" s="2">
        <f t="shared" si="19"/>
        <v>152.96529382716042</v>
      </c>
      <c r="H80" s="6" t="e">
        <f t="shared" si="19"/>
        <v>#VALUE!</v>
      </c>
    </row>
    <row r="81" spans="2:8" x14ac:dyDescent="0.25">
      <c r="B81" s="3">
        <v>9000</v>
      </c>
      <c r="C81" s="2" t="e">
        <f t="shared" si="18"/>
        <v>#VALUE!</v>
      </c>
      <c r="D81" s="2" t="e">
        <f t="shared" si="18"/>
        <v>#VALUE!</v>
      </c>
      <c r="E81" s="2">
        <f t="shared" si="19"/>
        <v>184.3778095238095</v>
      </c>
      <c r="F81" s="2" t="e">
        <f t="shared" si="19"/>
        <v>#VALUE!</v>
      </c>
      <c r="G81" s="2">
        <f t="shared" si="19"/>
        <v>172.08595555555553</v>
      </c>
      <c r="H81" s="6" t="e">
        <f t="shared" si="19"/>
        <v>#VALUE!</v>
      </c>
    </row>
    <row r="82" spans="2:8" ht="15.75" thickBot="1" x14ac:dyDescent="0.3">
      <c r="B82" s="5">
        <v>10000</v>
      </c>
      <c r="C82" s="7" t="e">
        <f t="shared" si="18"/>
        <v>#VALUE!</v>
      </c>
      <c r="D82" s="7" t="e">
        <f t="shared" si="18"/>
        <v>#VALUE!</v>
      </c>
      <c r="E82" s="7">
        <f t="shared" si="19"/>
        <v>204.86423280423278</v>
      </c>
      <c r="F82" s="7" t="e">
        <f t="shared" si="19"/>
        <v>#VALUE!</v>
      </c>
      <c r="G82" s="7">
        <f t="shared" si="19"/>
        <v>191.20661728395058</v>
      </c>
      <c r="H82" s="8" t="e">
        <f t="shared" si="19"/>
        <v>#VALUE!</v>
      </c>
    </row>
    <row r="83" spans="2:8" ht="15.75" thickBot="1" x14ac:dyDescent="0.3"/>
    <row r="84" spans="2:8" ht="16.5" thickBot="1" x14ac:dyDescent="0.3">
      <c r="B84" s="72" t="s">
        <v>32</v>
      </c>
      <c r="C84" s="65" t="str">
        <f t="shared" ref="C84:H84" si="20">C$5</f>
        <v>XTZ 750</v>
      </c>
      <c r="D84" s="66" t="str">
        <f t="shared" si="20"/>
        <v>XTZ 850 3VD</v>
      </c>
      <c r="E84" s="67" t="str">
        <f t="shared" si="20"/>
        <v>XT(Z) 660/600</v>
      </c>
      <c r="F84" s="68" t="str">
        <f t="shared" si="20"/>
        <v>XT(Z) 660/600</v>
      </c>
      <c r="G84" s="69" t="str">
        <f t="shared" si="20"/>
        <v>XT(Z) 660/600</v>
      </c>
      <c r="H84" s="70" t="str">
        <f t="shared" si="20"/>
        <v>XT(Z) 660/600</v>
      </c>
    </row>
    <row r="85" spans="2:8" ht="16.5" thickBot="1" x14ac:dyDescent="0.3">
      <c r="B85" s="49" t="s">
        <v>5</v>
      </c>
      <c r="C85" s="65" t="str">
        <f>C$6</f>
        <v>orig</v>
      </c>
      <c r="D85" s="66" t="str">
        <f>D$6</f>
        <v>kurz</v>
      </c>
      <c r="E85" s="67" t="str">
        <f t="shared" ref="E85:H85" si="21">E$6</f>
        <v>orig</v>
      </c>
      <c r="F85" s="68" t="str">
        <f t="shared" si="21"/>
        <v>lang</v>
      </c>
      <c r="G85" s="69" t="str">
        <f t="shared" si="21"/>
        <v>kurz</v>
      </c>
      <c r="H85" s="70" t="str">
        <f t="shared" si="21"/>
        <v>ultra kurz</v>
      </c>
    </row>
    <row r="86" spans="2:8" ht="15.75" thickBot="1" x14ac:dyDescent="0.3">
      <c r="B86" s="11" t="s">
        <v>10</v>
      </c>
      <c r="C86" s="12" t="s">
        <v>13</v>
      </c>
      <c r="D86" s="12" t="s">
        <v>13</v>
      </c>
      <c r="E86" s="12" t="s">
        <v>13</v>
      </c>
      <c r="F86" s="12" t="s">
        <v>13</v>
      </c>
      <c r="G86" s="12" t="s">
        <v>13</v>
      </c>
      <c r="H86" s="13" t="s">
        <v>13</v>
      </c>
    </row>
    <row r="87" spans="2:8" x14ac:dyDescent="0.25">
      <c r="B87" s="4">
        <v>1000</v>
      </c>
      <c r="C87" s="9" t="e">
        <f>$B87/C$11/C$14/C$20*$C$26*60/1000</f>
        <v>#VALUE!</v>
      </c>
      <c r="D87" s="9" t="e">
        <f>$B87/D$11/D$14/D$20*$C$26*60/1000</f>
        <v>#VALUE!</v>
      </c>
      <c r="E87" s="9">
        <f>$B87/E$11/E$14/E$20*$F$26*60/1000</f>
        <v>24.701333333333331</v>
      </c>
      <c r="F87" s="9" t="e">
        <f>$B87/F$11/F$14/F$20*$F$26*60/1000</f>
        <v>#VALUE!</v>
      </c>
      <c r="G87" s="9">
        <f>$B87/G$11/G$14/G$20*$F$26*60/1000</f>
        <v>23.054577777777773</v>
      </c>
      <c r="H87" s="10" t="e">
        <f>$B87/H$11/H$14/H$20*$F$26*60/1000</f>
        <v>#VALUE!</v>
      </c>
    </row>
    <row r="88" spans="2:8" x14ac:dyDescent="0.25">
      <c r="B88" s="3">
        <v>2000</v>
      </c>
      <c r="C88" s="2" t="e">
        <f t="shared" ref="C88:D96" si="22">$B88/C$11/C$14/C$20*$C$26*60/1000</f>
        <v>#VALUE!</v>
      </c>
      <c r="D88" s="2" t="e">
        <f t="shared" si="22"/>
        <v>#VALUE!</v>
      </c>
      <c r="E88" s="2">
        <f t="shared" ref="E88:H96" si="23">$B88/E$11/E$14/E$20*$F$26*60/1000</f>
        <v>49.402666666666661</v>
      </c>
      <c r="F88" s="2" t="e">
        <f t="shared" si="23"/>
        <v>#VALUE!</v>
      </c>
      <c r="G88" s="2">
        <f t="shared" si="23"/>
        <v>46.109155555555546</v>
      </c>
      <c r="H88" s="6" t="e">
        <f t="shared" si="23"/>
        <v>#VALUE!</v>
      </c>
    </row>
    <row r="89" spans="2:8" x14ac:dyDescent="0.25">
      <c r="B89" s="3">
        <v>3000</v>
      </c>
      <c r="C89" s="2" t="e">
        <f t="shared" si="22"/>
        <v>#VALUE!</v>
      </c>
      <c r="D89" s="2" t="e">
        <f t="shared" si="22"/>
        <v>#VALUE!</v>
      </c>
      <c r="E89" s="2">
        <f t="shared" si="23"/>
        <v>74.104000000000013</v>
      </c>
      <c r="F89" s="2" t="e">
        <f t="shared" si="23"/>
        <v>#VALUE!</v>
      </c>
      <c r="G89" s="2">
        <f t="shared" si="23"/>
        <v>69.16373333333334</v>
      </c>
      <c r="H89" s="6" t="e">
        <f t="shared" si="23"/>
        <v>#VALUE!</v>
      </c>
    </row>
    <row r="90" spans="2:8" x14ac:dyDescent="0.25">
      <c r="B90" s="3">
        <v>4000</v>
      </c>
      <c r="C90" s="2" t="e">
        <f t="shared" si="22"/>
        <v>#VALUE!</v>
      </c>
      <c r="D90" s="2" t="e">
        <f t="shared" si="22"/>
        <v>#VALUE!</v>
      </c>
      <c r="E90" s="2">
        <f t="shared" si="23"/>
        <v>98.805333333333323</v>
      </c>
      <c r="F90" s="2" t="e">
        <f t="shared" si="23"/>
        <v>#VALUE!</v>
      </c>
      <c r="G90" s="2">
        <f t="shared" si="23"/>
        <v>92.218311111111092</v>
      </c>
      <c r="H90" s="6" t="e">
        <f t="shared" si="23"/>
        <v>#VALUE!</v>
      </c>
    </row>
    <row r="91" spans="2:8" x14ac:dyDescent="0.25">
      <c r="B91" s="3">
        <v>5000</v>
      </c>
      <c r="C91" s="2" t="e">
        <f t="shared" si="22"/>
        <v>#VALUE!</v>
      </c>
      <c r="D91" s="2" t="e">
        <f t="shared" si="22"/>
        <v>#VALUE!</v>
      </c>
      <c r="E91" s="2">
        <f t="shared" si="23"/>
        <v>123.50666666666666</v>
      </c>
      <c r="F91" s="2" t="e">
        <f t="shared" si="23"/>
        <v>#VALUE!</v>
      </c>
      <c r="G91" s="2">
        <f t="shared" si="23"/>
        <v>115.27288888888887</v>
      </c>
      <c r="H91" s="6" t="e">
        <f t="shared" si="23"/>
        <v>#VALUE!</v>
      </c>
    </row>
    <row r="92" spans="2:8" x14ac:dyDescent="0.25">
      <c r="B92" s="3">
        <v>6000</v>
      </c>
      <c r="C92" s="2" t="e">
        <f t="shared" si="22"/>
        <v>#VALUE!</v>
      </c>
      <c r="D92" s="2" t="e">
        <f t="shared" si="22"/>
        <v>#VALUE!</v>
      </c>
      <c r="E92" s="2">
        <f t="shared" si="23"/>
        <v>148.20800000000003</v>
      </c>
      <c r="F92" s="2" t="e">
        <f t="shared" si="23"/>
        <v>#VALUE!</v>
      </c>
      <c r="G92" s="2">
        <f t="shared" si="23"/>
        <v>138.32746666666668</v>
      </c>
      <c r="H92" s="6" t="e">
        <f t="shared" si="23"/>
        <v>#VALUE!</v>
      </c>
    </row>
    <row r="93" spans="2:8" x14ac:dyDescent="0.25">
      <c r="B93" s="3">
        <v>7000</v>
      </c>
      <c r="C93" s="2" t="e">
        <f t="shared" si="22"/>
        <v>#VALUE!</v>
      </c>
      <c r="D93" s="2" t="e">
        <f t="shared" si="22"/>
        <v>#VALUE!</v>
      </c>
      <c r="E93" s="2">
        <f t="shared" si="23"/>
        <v>172.90933333333331</v>
      </c>
      <c r="F93" s="2" t="e">
        <f t="shared" si="23"/>
        <v>#VALUE!</v>
      </c>
      <c r="G93" s="2">
        <f t="shared" si="23"/>
        <v>161.3820444444444</v>
      </c>
      <c r="H93" s="6" t="e">
        <f t="shared" si="23"/>
        <v>#VALUE!</v>
      </c>
    </row>
    <row r="94" spans="2:8" x14ac:dyDescent="0.25">
      <c r="B94" s="3">
        <v>8000</v>
      </c>
      <c r="C94" s="2" t="e">
        <f t="shared" si="22"/>
        <v>#VALUE!</v>
      </c>
      <c r="D94" s="2" t="e">
        <f t="shared" si="22"/>
        <v>#VALUE!</v>
      </c>
      <c r="E94" s="2">
        <f t="shared" si="23"/>
        <v>197.61066666666665</v>
      </c>
      <c r="F94" s="2" t="e">
        <f t="shared" si="23"/>
        <v>#VALUE!</v>
      </c>
      <c r="G94" s="2">
        <f t="shared" si="23"/>
        <v>184.43662222222218</v>
      </c>
      <c r="H94" s="6" t="e">
        <f t="shared" si="23"/>
        <v>#VALUE!</v>
      </c>
    </row>
    <row r="95" spans="2:8" x14ac:dyDescent="0.25">
      <c r="B95" s="3">
        <v>9000</v>
      </c>
      <c r="C95" s="2" t="e">
        <f t="shared" si="22"/>
        <v>#VALUE!</v>
      </c>
      <c r="D95" s="2" t="e">
        <f t="shared" si="22"/>
        <v>#VALUE!</v>
      </c>
      <c r="E95" s="2">
        <f t="shared" si="23"/>
        <v>222.31200000000004</v>
      </c>
      <c r="F95" s="2" t="e">
        <f t="shared" si="23"/>
        <v>#VALUE!</v>
      </c>
      <c r="G95" s="2">
        <f t="shared" si="23"/>
        <v>207.49119999999999</v>
      </c>
      <c r="H95" s="6" t="e">
        <f t="shared" si="23"/>
        <v>#VALUE!</v>
      </c>
    </row>
    <row r="96" spans="2:8" ht="15.75" thickBot="1" x14ac:dyDescent="0.3">
      <c r="B96" s="5">
        <v>10000</v>
      </c>
      <c r="C96" s="7" t="e">
        <f t="shared" si="22"/>
        <v>#VALUE!</v>
      </c>
      <c r="D96" s="7" t="e">
        <f t="shared" si="22"/>
        <v>#VALUE!</v>
      </c>
      <c r="E96" s="7">
        <f t="shared" si="23"/>
        <v>247.01333333333332</v>
      </c>
      <c r="F96" s="7" t="e">
        <f t="shared" si="23"/>
        <v>#VALUE!</v>
      </c>
      <c r="G96" s="7">
        <f t="shared" si="23"/>
        <v>230.54577777777774</v>
      </c>
      <c r="H96" s="8" t="e">
        <f t="shared" si="23"/>
        <v>#VALUE!</v>
      </c>
    </row>
    <row r="97" spans="2:8" ht="15.75" thickBot="1" x14ac:dyDescent="0.3"/>
    <row r="98" spans="2:8" ht="16.5" thickBot="1" x14ac:dyDescent="0.3">
      <c r="B98" s="72" t="s">
        <v>32</v>
      </c>
      <c r="C98" s="65" t="str">
        <f t="shared" ref="C98:H98" si="24">C$5</f>
        <v>XTZ 750</v>
      </c>
      <c r="D98" s="66" t="str">
        <f t="shared" si="24"/>
        <v>XTZ 850 3VD</v>
      </c>
      <c r="E98" s="67" t="str">
        <f t="shared" si="24"/>
        <v>XT(Z) 660/600</v>
      </c>
      <c r="F98" s="68" t="str">
        <f t="shared" si="24"/>
        <v>XT(Z) 660/600</v>
      </c>
      <c r="G98" s="69" t="str">
        <f t="shared" si="24"/>
        <v>XT(Z) 660/600</v>
      </c>
      <c r="H98" s="70" t="str">
        <f t="shared" si="24"/>
        <v>XT(Z) 660/600</v>
      </c>
    </row>
    <row r="99" spans="2:8" ht="16.5" thickBot="1" x14ac:dyDescent="0.3">
      <c r="B99" s="49" t="s">
        <v>27</v>
      </c>
      <c r="C99" s="65" t="str">
        <f>C$6</f>
        <v>orig</v>
      </c>
      <c r="D99" s="66" t="str">
        <f>D$6</f>
        <v>kurz</v>
      </c>
      <c r="E99" s="67" t="str">
        <f t="shared" ref="E99:H99" si="25">E$6</f>
        <v>orig</v>
      </c>
      <c r="F99" s="68" t="str">
        <f t="shared" si="25"/>
        <v>lang</v>
      </c>
      <c r="G99" s="69" t="str">
        <f t="shared" si="25"/>
        <v>kurz</v>
      </c>
      <c r="H99" s="70" t="str">
        <f t="shared" si="25"/>
        <v>ultra kurz</v>
      </c>
    </row>
    <row r="100" spans="2:8" ht="15.75" thickBot="1" x14ac:dyDescent="0.3">
      <c r="B100" s="11" t="s">
        <v>10</v>
      </c>
      <c r="C100" s="12" t="s">
        <v>13</v>
      </c>
      <c r="D100" s="12" t="s">
        <v>13</v>
      </c>
      <c r="E100" s="12" t="s">
        <v>13</v>
      </c>
      <c r="F100" s="12" t="s">
        <v>13</v>
      </c>
      <c r="G100" s="12" t="s">
        <v>13</v>
      </c>
      <c r="H100" s="13" t="s">
        <v>13</v>
      </c>
    </row>
    <row r="101" spans="2:8" x14ac:dyDescent="0.25">
      <c r="B101" s="4">
        <v>1000</v>
      </c>
      <c r="C101" s="9" t="e">
        <f>$B101/C$12/C$14/C$20*$C$26*60/1000</f>
        <v>#DIV/0!</v>
      </c>
      <c r="D101" s="9" t="e">
        <f>$B101/D$12/D$14/D$20*$C$26*60/1000</f>
        <v>#DIV/0!</v>
      </c>
      <c r="E101" s="9" t="e">
        <f>$B101/E$12/E$14/E$20*$F$26*60/1000</f>
        <v>#DIV/0!</v>
      </c>
      <c r="F101" s="9" t="e">
        <f>$B101/F$12/F$14/F$20*$F$26*60/1000</f>
        <v>#DIV/0!</v>
      </c>
      <c r="G101" s="9" t="e">
        <f>$B101/G$12/G$14/G$20*$F$26*60/1000</f>
        <v>#DIV/0!</v>
      </c>
      <c r="H101" s="10" t="e">
        <f>$B101/H$12/H$14/H$20*$F$26*60/1000</f>
        <v>#DIV/0!</v>
      </c>
    </row>
    <row r="102" spans="2:8" x14ac:dyDescent="0.25">
      <c r="B102" s="3">
        <v>2000</v>
      </c>
      <c r="C102" s="2" t="e">
        <f t="shared" ref="C102:D110" si="26">$B102/C$12/C$14/C$20*$C$26*60/1000</f>
        <v>#DIV/0!</v>
      </c>
      <c r="D102" s="2" t="e">
        <f t="shared" si="26"/>
        <v>#DIV/0!</v>
      </c>
      <c r="E102" s="2" t="e">
        <f t="shared" ref="E102:H110" si="27">$B102/E$12/E$14/E$20*$F$26*60/1000</f>
        <v>#DIV/0!</v>
      </c>
      <c r="F102" s="2" t="e">
        <f t="shared" si="27"/>
        <v>#DIV/0!</v>
      </c>
      <c r="G102" s="2" t="e">
        <f t="shared" si="27"/>
        <v>#DIV/0!</v>
      </c>
      <c r="H102" s="6" t="e">
        <f t="shared" si="27"/>
        <v>#DIV/0!</v>
      </c>
    </row>
    <row r="103" spans="2:8" x14ac:dyDescent="0.25">
      <c r="B103" s="3">
        <v>3000</v>
      </c>
      <c r="C103" s="2" t="e">
        <f t="shared" si="26"/>
        <v>#DIV/0!</v>
      </c>
      <c r="D103" s="2" t="e">
        <f t="shared" si="26"/>
        <v>#DIV/0!</v>
      </c>
      <c r="E103" s="2" t="e">
        <f t="shared" si="27"/>
        <v>#DIV/0!</v>
      </c>
      <c r="F103" s="2" t="e">
        <f t="shared" si="27"/>
        <v>#DIV/0!</v>
      </c>
      <c r="G103" s="2" t="e">
        <f t="shared" si="27"/>
        <v>#DIV/0!</v>
      </c>
      <c r="H103" s="6" t="e">
        <f t="shared" si="27"/>
        <v>#DIV/0!</v>
      </c>
    </row>
    <row r="104" spans="2:8" x14ac:dyDescent="0.25">
      <c r="B104" s="3">
        <v>4000</v>
      </c>
      <c r="C104" s="2" t="e">
        <f t="shared" si="26"/>
        <v>#DIV/0!</v>
      </c>
      <c r="D104" s="2" t="e">
        <f t="shared" si="26"/>
        <v>#DIV/0!</v>
      </c>
      <c r="E104" s="2" t="e">
        <f t="shared" si="27"/>
        <v>#DIV/0!</v>
      </c>
      <c r="F104" s="2" t="e">
        <f t="shared" si="27"/>
        <v>#DIV/0!</v>
      </c>
      <c r="G104" s="2" t="e">
        <f t="shared" si="27"/>
        <v>#DIV/0!</v>
      </c>
      <c r="H104" s="6" t="e">
        <f t="shared" si="27"/>
        <v>#DIV/0!</v>
      </c>
    </row>
    <row r="105" spans="2:8" x14ac:dyDescent="0.25">
      <c r="B105" s="3">
        <v>5000</v>
      </c>
      <c r="C105" s="2" t="e">
        <f t="shared" si="26"/>
        <v>#DIV/0!</v>
      </c>
      <c r="D105" s="2" t="e">
        <f t="shared" si="26"/>
        <v>#DIV/0!</v>
      </c>
      <c r="E105" s="2" t="e">
        <f t="shared" si="27"/>
        <v>#DIV/0!</v>
      </c>
      <c r="F105" s="2" t="e">
        <f t="shared" si="27"/>
        <v>#DIV/0!</v>
      </c>
      <c r="G105" s="2" t="e">
        <f t="shared" si="27"/>
        <v>#DIV/0!</v>
      </c>
      <c r="H105" s="6" t="e">
        <f t="shared" si="27"/>
        <v>#DIV/0!</v>
      </c>
    </row>
    <row r="106" spans="2:8" x14ac:dyDescent="0.25">
      <c r="B106" s="3">
        <v>6000</v>
      </c>
      <c r="C106" s="2" t="e">
        <f t="shared" si="26"/>
        <v>#DIV/0!</v>
      </c>
      <c r="D106" s="2" t="e">
        <f t="shared" si="26"/>
        <v>#DIV/0!</v>
      </c>
      <c r="E106" s="2" t="e">
        <f t="shared" si="27"/>
        <v>#DIV/0!</v>
      </c>
      <c r="F106" s="2" t="e">
        <f t="shared" si="27"/>
        <v>#DIV/0!</v>
      </c>
      <c r="G106" s="2" t="e">
        <f t="shared" si="27"/>
        <v>#DIV/0!</v>
      </c>
      <c r="H106" s="6" t="e">
        <f t="shared" si="27"/>
        <v>#DIV/0!</v>
      </c>
    </row>
    <row r="107" spans="2:8" x14ac:dyDescent="0.25">
      <c r="B107" s="3">
        <v>7000</v>
      </c>
      <c r="C107" s="2" t="e">
        <f t="shared" si="26"/>
        <v>#DIV/0!</v>
      </c>
      <c r="D107" s="2" t="e">
        <f t="shared" si="26"/>
        <v>#DIV/0!</v>
      </c>
      <c r="E107" s="2" t="e">
        <f t="shared" si="27"/>
        <v>#DIV/0!</v>
      </c>
      <c r="F107" s="2" t="e">
        <f t="shared" si="27"/>
        <v>#DIV/0!</v>
      </c>
      <c r="G107" s="2" t="e">
        <f t="shared" si="27"/>
        <v>#DIV/0!</v>
      </c>
      <c r="H107" s="6" t="e">
        <f t="shared" si="27"/>
        <v>#DIV/0!</v>
      </c>
    </row>
    <row r="108" spans="2:8" x14ac:dyDescent="0.25">
      <c r="B108" s="3">
        <v>8000</v>
      </c>
      <c r="C108" s="2" t="e">
        <f t="shared" si="26"/>
        <v>#DIV/0!</v>
      </c>
      <c r="D108" s="2" t="e">
        <f t="shared" si="26"/>
        <v>#DIV/0!</v>
      </c>
      <c r="E108" s="2" t="e">
        <f t="shared" si="27"/>
        <v>#DIV/0!</v>
      </c>
      <c r="F108" s="2" t="e">
        <f t="shared" si="27"/>
        <v>#DIV/0!</v>
      </c>
      <c r="G108" s="2" t="e">
        <f t="shared" si="27"/>
        <v>#DIV/0!</v>
      </c>
      <c r="H108" s="6" t="e">
        <f t="shared" si="27"/>
        <v>#DIV/0!</v>
      </c>
    </row>
    <row r="109" spans="2:8" x14ac:dyDescent="0.25">
      <c r="B109" s="3">
        <v>9000</v>
      </c>
      <c r="C109" s="2" t="e">
        <f t="shared" si="26"/>
        <v>#DIV/0!</v>
      </c>
      <c r="D109" s="2" t="e">
        <f t="shared" si="26"/>
        <v>#DIV/0!</v>
      </c>
      <c r="E109" s="2" t="e">
        <f t="shared" si="27"/>
        <v>#DIV/0!</v>
      </c>
      <c r="F109" s="2" t="e">
        <f t="shared" si="27"/>
        <v>#DIV/0!</v>
      </c>
      <c r="G109" s="2" t="e">
        <f t="shared" si="27"/>
        <v>#DIV/0!</v>
      </c>
      <c r="H109" s="6" t="e">
        <f t="shared" si="27"/>
        <v>#DIV/0!</v>
      </c>
    </row>
    <row r="110" spans="2:8" ht="15.75" thickBot="1" x14ac:dyDescent="0.3">
      <c r="B110" s="5">
        <v>10000</v>
      </c>
      <c r="C110" s="7" t="e">
        <f t="shared" si="26"/>
        <v>#DIV/0!</v>
      </c>
      <c r="D110" s="7" t="e">
        <f t="shared" si="26"/>
        <v>#DIV/0!</v>
      </c>
      <c r="E110" s="7" t="e">
        <f t="shared" si="27"/>
        <v>#DIV/0!</v>
      </c>
      <c r="F110" s="7" t="e">
        <f t="shared" si="27"/>
        <v>#DIV/0!</v>
      </c>
      <c r="G110" s="7" t="e">
        <f t="shared" si="27"/>
        <v>#DIV/0!</v>
      </c>
      <c r="H110" s="8" t="e">
        <f t="shared" si="27"/>
        <v>#DIV/0!</v>
      </c>
    </row>
  </sheetData>
  <mergeCells count="4">
    <mergeCell ref="C21:H21"/>
    <mergeCell ref="C2:D2"/>
    <mergeCell ref="E2:F2"/>
    <mergeCell ref="G26:H26"/>
  </mergeCells>
  <conditionalFormatting sqref="C4:H4">
    <cfRule type="containsText" dxfId="1" priority="1" operator="containsText" text="Einblenden">
      <formula>NOT(ISERROR(SEARCH("Einblenden",C4)))</formula>
    </cfRule>
    <cfRule type="containsText" dxfId="0" priority="2" operator="containsText" text="Ausblenden">
      <formula>NOT(ISERROR(SEARCH("Ausblenden",C4)))</formula>
    </cfRule>
  </conditionalFormatting>
  <dataValidations count="2">
    <dataValidation type="list" allowBlank="1" showInputMessage="1" showErrorMessage="1" sqref="F26:F27" xr:uid="{2C0B238B-0EA9-4068-A502-64CCB2902158}">
      <formula1>$D$26:$E$26</formula1>
    </dataValidation>
    <dataValidation type="list" allowBlank="1" showInputMessage="1" showErrorMessage="1" sqref="C4:H4" xr:uid="{85D93C1E-9F13-497B-A0FA-A8D11D3979C0}">
      <formula1>"Einblenden,Ausblenden"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Made by Svoeen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2019-04-03T15:16:23Z</dcterms:modified>
</cp:coreProperties>
</file>